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19260" windowHeight="3180" tabRatio="879"/>
  </bookViews>
  <sheets>
    <sheet name="Intro" sheetId="53" r:id="rId1"/>
    <sheet name="Metrics" sheetId="28" r:id="rId2"/>
    <sheet name="Assets" sheetId="29" r:id="rId3"/>
    <sheet name="Impact Areas" sheetId="34" r:id="rId4"/>
    <sheet name="Implemented controls" sheetId="12" r:id="rId5"/>
    <sheet name="Vulnerabilities" sheetId="36" r:id="rId6"/>
    <sheet name="Threats" sheetId="32" r:id="rId7"/>
    <sheet name="Assets+Vulnerabilities" sheetId="31" r:id="rId8"/>
    <sheet name="Vulnerabilities+Threats" sheetId="41" r:id="rId9"/>
    <sheet name="Risk Assessment" sheetId="43" r:id="rId10"/>
  </sheets>
  <externalReferences>
    <externalReference r:id="rId11"/>
  </externalReferences>
  <definedNames>
    <definedName name="_xlnm._FilterDatabase" localSheetId="7" hidden="1">'Assets+Vulnerabilities'!$A$3:$D$320</definedName>
    <definedName name="_xlnm._FilterDatabase" localSheetId="9" hidden="1">'Risk Assessment'!$A$5:$O$1343</definedName>
    <definedName name="_xlnm._FilterDatabase" localSheetId="5" hidden="1">Vulnerabilities!$A$3:$E$3</definedName>
    <definedName name="_xlnm._FilterDatabase" localSheetId="8" hidden="1">'Vulnerabilities+Threats'!$A$4:$D$256</definedName>
    <definedName name="Asset_IDs">Assets!$A$6:$A$25</definedName>
    <definedName name="Assets">Assets!$E$28:$E$46</definedName>
    <definedName name="Threats">Threats!$L$4:$L$37</definedName>
    <definedName name="Vulnerabilities">Vulnerabilities!$G$4:$G$45</definedName>
    <definedName name="Z_321A82A1_62AC_4CC4_9CB4_82C730A91B16_.wvu.Cols" localSheetId="3" hidden="1">'Impact Areas'!$D:$IS</definedName>
    <definedName name="Z_321A82A1_62AC_4CC4_9CB4_82C730A91B16_.wvu.Rows" localSheetId="3" hidden="1">'Impact Areas'!$A$26:$IS$65536</definedName>
  </definedNames>
  <calcPr calcId="125725"/>
  <smartTagPr show="none"/>
</workbook>
</file>

<file path=xl/calcChain.xml><?xml version="1.0" encoding="utf-8"?>
<calcChain xmlns="http://schemas.openxmlformats.org/spreadsheetml/2006/main">
  <c r="D9" i="41"/>
  <c r="E329" i="43" l="1"/>
  <c r="E330"/>
  <c r="E331"/>
  <c r="E332"/>
  <c r="E333"/>
  <c r="E334"/>
  <c r="E336"/>
  <c r="E337"/>
  <c r="F337" s="1"/>
  <c r="G337" s="1"/>
  <c r="E338"/>
  <c r="E339"/>
  <c r="E340"/>
  <c r="E341"/>
  <c r="E342"/>
  <c r="E343"/>
  <c r="E344"/>
  <c r="E346"/>
  <c r="E347"/>
  <c r="E348"/>
  <c r="E350"/>
  <c r="E351"/>
  <c r="E353"/>
  <c r="E354"/>
  <c r="E355"/>
  <c r="E357"/>
  <c r="E358"/>
  <c r="E359"/>
  <c r="F359" s="1"/>
  <c r="G359" s="1"/>
  <c r="E360"/>
  <c r="F360" s="1"/>
  <c r="G360" s="1"/>
  <c r="E361"/>
  <c r="F361" s="1"/>
  <c r="G361" s="1"/>
  <c r="E362"/>
  <c r="E363"/>
  <c r="E364"/>
  <c r="E366"/>
  <c r="E367"/>
  <c r="E368"/>
  <c r="E369"/>
  <c r="E370"/>
  <c r="F370" s="1"/>
  <c r="E371"/>
  <c r="F371" s="1"/>
  <c r="G371" s="1"/>
  <c r="E372"/>
  <c r="F372" s="1"/>
  <c r="G372" s="1"/>
  <c r="E373"/>
  <c r="F373" s="1"/>
  <c r="G373" s="1"/>
  <c r="E374"/>
  <c r="F374" s="1"/>
  <c r="G374" s="1"/>
  <c r="E376"/>
  <c r="F376" s="1"/>
  <c r="G376" s="1"/>
  <c r="E378"/>
  <c r="F378" s="1"/>
  <c r="G378" s="1"/>
  <c r="E379"/>
  <c r="F379" s="1"/>
  <c r="G379" s="1"/>
  <c r="E380"/>
  <c r="F380" s="1"/>
  <c r="G380" s="1"/>
  <c r="E381"/>
  <c r="F381" s="1"/>
  <c r="G381" s="1"/>
  <c r="E383"/>
  <c r="F383" s="1"/>
  <c r="G383" s="1"/>
  <c r="E384"/>
  <c r="F384" s="1"/>
  <c r="E385"/>
  <c r="F385" s="1"/>
  <c r="E386"/>
  <c r="F386" s="1"/>
  <c r="G386" s="1"/>
  <c r="E387"/>
  <c r="F387" s="1"/>
  <c r="G387" s="1"/>
  <c r="E388"/>
  <c r="F388" s="1"/>
  <c r="E389"/>
  <c r="F389" s="1"/>
  <c r="E390"/>
  <c r="F390" s="1"/>
  <c r="E391"/>
  <c r="F391" s="1"/>
  <c r="E394"/>
  <c r="F394" s="1"/>
  <c r="E395"/>
  <c r="F395" s="1"/>
  <c r="E396"/>
  <c r="F396" s="1"/>
  <c r="G396" s="1"/>
  <c r="E397"/>
  <c r="F397" s="1"/>
  <c r="E398"/>
  <c r="F398" s="1"/>
  <c r="E399"/>
  <c r="F399" s="1"/>
  <c r="E400"/>
  <c r="F400" s="1"/>
  <c r="E402"/>
  <c r="F402" s="1"/>
  <c r="E404"/>
  <c r="F404" s="1"/>
  <c r="G404" s="1"/>
  <c r="E405"/>
  <c r="F405" s="1"/>
  <c r="E406"/>
  <c r="F406" s="1"/>
  <c r="G406" s="1"/>
  <c r="E407"/>
  <c r="F407" s="1"/>
  <c r="E408"/>
  <c r="F408" s="1"/>
  <c r="E410"/>
  <c r="F410" s="1"/>
  <c r="E411"/>
  <c r="F411" s="1"/>
  <c r="E412"/>
  <c r="F412" s="1"/>
  <c r="E413"/>
  <c r="F413" s="1"/>
  <c r="E415"/>
  <c r="F415" s="1"/>
  <c r="E416"/>
  <c r="F416" s="1"/>
  <c r="E418"/>
  <c r="F418" s="1"/>
  <c r="E419"/>
  <c r="F419" s="1"/>
  <c r="G419" s="1"/>
  <c r="E420"/>
  <c r="F420" s="1"/>
  <c r="E421"/>
  <c r="F421" s="1"/>
  <c r="G421" s="1"/>
  <c r="E422"/>
  <c r="F422" s="1"/>
  <c r="E423"/>
  <c r="F423" s="1"/>
  <c r="G423" s="1"/>
  <c r="E424"/>
  <c r="F424" s="1"/>
  <c r="E425"/>
  <c r="F425" s="1"/>
  <c r="E426"/>
  <c r="F426" s="1"/>
  <c r="G426" s="1"/>
  <c r="E427"/>
  <c r="F427" s="1"/>
  <c r="G427" s="1"/>
  <c r="E428"/>
  <c r="F428" s="1"/>
  <c r="E429"/>
  <c r="F429" s="1"/>
  <c r="E430"/>
  <c r="F430" s="1"/>
  <c r="E431"/>
  <c r="F431" s="1"/>
  <c r="E432"/>
  <c r="F432" s="1"/>
  <c r="E433"/>
  <c r="F433" s="1"/>
  <c r="E434"/>
  <c r="F434" s="1"/>
  <c r="E435"/>
  <c r="F435" s="1"/>
  <c r="E436"/>
  <c r="F436" s="1"/>
  <c r="E437"/>
  <c r="F437" s="1"/>
  <c r="G437" s="1"/>
  <c r="E438"/>
  <c r="F438" s="1"/>
  <c r="G438" s="1"/>
  <c r="E439"/>
  <c r="F439" s="1"/>
  <c r="E440"/>
  <c r="F440" s="1"/>
  <c r="G440" s="1"/>
  <c r="E441"/>
  <c r="F441" s="1"/>
  <c r="G441" s="1"/>
  <c r="E442"/>
  <c r="F442" s="1"/>
  <c r="E443"/>
  <c r="F443" s="1"/>
  <c r="E444"/>
  <c r="F444" s="1"/>
  <c r="E445"/>
  <c r="F445" s="1"/>
  <c r="G445" s="1"/>
  <c r="E446"/>
  <c r="F446" s="1"/>
  <c r="E447"/>
  <c r="F447" s="1"/>
  <c r="G447" s="1"/>
  <c r="E448"/>
  <c r="E449"/>
  <c r="E450"/>
  <c r="E451"/>
  <c r="E452"/>
  <c r="E453"/>
  <c r="E454"/>
  <c r="E456"/>
  <c r="E457"/>
  <c r="E458"/>
  <c r="F458" s="1"/>
  <c r="E459"/>
  <c r="E460"/>
  <c r="E461"/>
  <c r="E463"/>
  <c r="E464"/>
  <c r="E465"/>
  <c r="E466"/>
  <c r="E467"/>
  <c r="E468"/>
  <c r="E470"/>
  <c r="E471"/>
  <c r="E472"/>
  <c r="F472" s="1"/>
  <c r="E473"/>
  <c r="E474"/>
  <c r="E475"/>
  <c r="E477"/>
  <c r="E478"/>
  <c r="E479"/>
  <c r="E480"/>
  <c r="E481"/>
  <c r="E482"/>
  <c r="E485"/>
  <c r="E486"/>
  <c r="E487"/>
  <c r="E488"/>
  <c r="E490"/>
  <c r="E491"/>
  <c r="E492"/>
  <c r="F492" s="1"/>
  <c r="E493"/>
  <c r="E494"/>
  <c r="E495"/>
  <c r="E496"/>
  <c r="F496" s="1"/>
  <c r="E497"/>
  <c r="E498"/>
  <c r="E499"/>
  <c r="E500"/>
  <c r="F500" s="1"/>
  <c r="E501"/>
  <c r="E502"/>
  <c r="E503"/>
  <c r="E504"/>
  <c r="F504" s="1"/>
  <c r="G504" s="1"/>
  <c r="E505"/>
  <c r="E506"/>
  <c r="E507"/>
  <c r="E508"/>
  <c r="F508" s="1"/>
  <c r="E509"/>
  <c r="E510"/>
  <c r="E511"/>
  <c r="E512"/>
  <c r="F512" s="1"/>
  <c r="E513"/>
  <c r="E514"/>
  <c r="E515"/>
  <c r="E516"/>
  <c r="F516" s="1"/>
  <c r="E517"/>
  <c r="E518"/>
  <c r="E519"/>
  <c r="E520"/>
  <c r="F520" s="1"/>
  <c r="G520" s="1"/>
  <c r="E521"/>
  <c r="E522"/>
  <c r="E523"/>
  <c r="E524"/>
  <c r="F524" s="1"/>
  <c r="E525"/>
  <c r="E526"/>
  <c r="E527"/>
  <c r="E528"/>
  <c r="F528" s="1"/>
  <c r="E529"/>
  <c r="E530"/>
  <c r="E531"/>
  <c r="E532"/>
  <c r="F532" s="1"/>
  <c r="E533"/>
  <c r="E534"/>
  <c r="E535"/>
  <c r="E536"/>
  <c r="F536" s="1"/>
  <c r="G536" s="1"/>
  <c r="E537"/>
  <c r="E538"/>
  <c r="E539"/>
  <c r="E540"/>
  <c r="F540" s="1"/>
  <c r="G540" s="1"/>
  <c r="E541"/>
  <c r="E542"/>
  <c r="E543"/>
  <c r="E544"/>
  <c r="F544" s="1"/>
  <c r="E545"/>
  <c r="E546"/>
  <c r="E547"/>
  <c r="E548"/>
  <c r="F548" s="1"/>
  <c r="G548" s="1"/>
  <c r="E549"/>
  <c r="E550"/>
  <c r="E551"/>
  <c r="E552"/>
  <c r="F552" s="1"/>
  <c r="E553"/>
  <c r="E554"/>
  <c r="E555"/>
  <c r="E556"/>
  <c r="F556" s="1"/>
  <c r="E557"/>
  <c r="E558"/>
  <c r="F558" s="1"/>
  <c r="E559"/>
  <c r="E560"/>
  <c r="E561"/>
  <c r="E562"/>
  <c r="F562" s="1"/>
  <c r="E563"/>
  <c r="E564"/>
  <c r="E565"/>
  <c r="E566"/>
  <c r="F566" s="1"/>
  <c r="E567"/>
  <c r="E568"/>
  <c r="E569"/>
  <c r="E570"/>
  <c r="F570" s="1"/>
  <c r="G570" s="1"/>
  <c r="E572"/>
  <c r="E573"/>
  <c r="E574"/>
  <c r="E575"/>
  <c r="E576"/>
  <c r="E577"/>
  <c r="E578"/>
  <c r="E579"/>
  <c r="E580"/>
  <c r="E581"/>
  <c r="E582"/>
  <c r="E583"/>
  <c r="F583" s="1"/>
  <c r="E584"/>
  <c r="E585"/>
  <c r="E586"/>
  <c r="E587"/>
  <c r="E588"/>
  <c r="E589"/>
  <c r="E590"/>
  <c r="E591"/>
  <c r="E592"/>
  <c r="E593"/>
  <c r="E594"/>
  <c r="E595"/>
  <c r="E596"/>
  <c r="E597"/>
  <c r="E598"/>
  <c r="E599"/>
  <c r="E600"/>
  <c r="E601"/>
  <c r="E602"/>
  <c r="E603"/>
  <c r="F603" s="1"/>
  <c r="G603" s="1"/>
  <c r="E604"/>
  <c r="E605"/>
  <c r="E606"/>
  <c r="E607"/>
  <c r="E608"/>
  <c r="E609"/>
  <c r="E610"/>
  <c r="E611"/>
  <c r="E612"/>
  <c r="E613"/>
  <c r="E614"/>
  <c r="E615"/>
  <c r="E616"/>
  <c r="E617"/>
  <c r="E618"/>
  <c r="E619"/>
  <c r="E620"/>
  <c r="E621"/>
  <c r="E622"/>
  <c r="E624"/>
  <c r="E625"/>
  <c r="E626"/>
  <c r="F626" s="1"/>
  <c r="E627"/>
  <c r="E628"/>
  <c r="E629"/>
  <c r="E630"/>
  <c r="F630" s="1"/>
  <c r="G630" s="1"/>
  <c r="E631"/>
  <c r="E632"/>
  <c r="E633"/>
  <c r="E634"/>
  <c r="F634" s="1"/>
  <c r="G634" s="1"/>
  <c r="E635"/>
  <c r="E636"/>
  <c r="E637"/>
  <c r="E638"/>
  <c r="F638" s="1"/>
  <c r="G638" s="1"/>
  <c r="E639"/>
  <c r="E642"/>
  <c r="E643"/>
  <c r="E644"/>
  <c r="F644" s="1"/>
  <c r="E645"/>
  <c r="E646"/>
  <c r="E647"/>
  <c r="E648"/>
  <c r="F648" s="1"/>
  <c r="E649"/>
  <c r="E650"/>
  <c r="E651"/>
  <c r="E652"/>
  <c r="F652" s="1"/>
  <c r="E653"/>
  <c r="E654"/>
  <c r="E655"/>
  <c r="E656"/>
  <c r="F656" s="1"/>
  <c r="E657"/>
  <c r="E658"/>
  <c r="E660"/>
  <c r="E661"/>
  <c r="E662"/>
  <c r="E663"/>
  <c r="E664"/>
  <c r="E665"/>
  <c r="E666"/>
  <c r="E667"/>
  <c r="E668"/>
  <c r="E669"/>
  <c r="E670"/>
  <c r="E671"/>
  <c r="E672"/>
  <c r="E673"/>
  <c r="E674"/>
  <c r="E675"/>
  <c r="F675" s="1"/>
  <c r="G675" s="1"/>
  <c r="E676"/>
  <c r="E677"/>
  <c r="E678"/>
  <c r="E679"/>
  <c r="E680"/>
  <c r="E681"/>
  <c r="E682"/>
  <c r="E683"/>
  <c r="F683" s="1"/>
  <c r="E684"/>
  <c r="F684" s="1"/>
  <c r="E685"/>
  <c r="F685" s="1"/>
  <c r="E686"/>
  <c r="F686" s="1"/>
  <c r="E687"/>
  <c r="F687" s="1"/>
  <c r="G687" s="1"/>
  <c r="E688"/>
  <c r="F688" s="1"/>
  <c r="G688" s="1"/>
  <c r="E689"/>
  <c r="F689" s="1"/>
  <c r="E690"/>
  <c r="F690" s="1"/>
  <c r="E691"/>
  <c r="F691" s="1"/>
  <c r="E692"/>
  <c r="F692" s="1"/>
  <c r="E693"/>
  <c r="F693" s="1"/>
  <c r="E694"/>
  <c r="F694" s="1"/>
  <c r="E695"/>
  <c r="F695" s="1"/>
  <c r="E696"/>
  <c r="F696" s="1"/>
  <c r="G696" s="1"/>
  <c r="E697"/>
  <c r="F697" s="1"/>
  <c r="E698"/>
  <c r="F698" s="1"/>
  <c r="G698" s="1"/>
  <c r="E699"/>
  <c r="F699" s="1"/>
  <c r="E700"/>
  <c r="F700" s="1"/>
  <c r="G700" s="1"/>
  <c r="E701"/>
  <c r="F701" s="1"/>
  <c r="E702"/>
  <c r="F702" s="1"/>
  <c r="G702" s="1"/>
  <c r="E703"/>
  <c r="F703" s="1"/>
  <c r="E704"/>
  <c r="F704" s="1"/>
  <c r="G704" s="1"/>
  <c r="E705"/>
  <c r="F705" s="1"/>
  <c r="G705" s="1"/>
  <c r="E706"/>
  <c r="F706" s="1"/>
  <c r="G706" s="1"/>
  <c r="E707"/>
  <c r="F707" s="1"/>
  <c r="G707" s="1"/>
  <c r="E708"/>
  <c r="F708" s="1"/>
  <c r="G708" s="1"/>
  <c r="E709"/>
  <c r="F709" s="1"/>
  <c r="E710"/>
  <c r="F710" s="1"/>
  <c r="G710" s="1"/>
  <c r="E711"/>
  <c r="F711" s="1"/>
  <c r="E712"/>
  <c r="F712" s="1"/>
  <c r="G712" s="1"/>
  <c r="E713"/>
  <c r="F713" s="1"/>
  <c r="G713" s="1"/>
  <c r="E714"/>
  <c r="F714" s="1"/>
  <c r="E715"/>
  <c r="F715" s="1"/>
  <c r="G715" s="1"/>
  <c r="E716"/>
  <c r="F716" s="1"/>
  <c r="E717"/>
  <c r="F717" s="1"/>
  <c r="G717" s="1"/>
  <c r="E718"/>
  <c r="F718" s="1"/>
  <c r="E719"/>
  <c r="F719" s="1"/>
  <c r="G719" s="1"/>
  <c r="E720"/>
  <c r="F720" s="1"/>
  <c r="G720" s="1"/>
  <c r="E721"/>
  <c r="F721" s="1"/>
  <c r="E723"/>
  <c r="F723" s="1"/>
  <c r="E724"/>
  <c r="F724" s="1"/>
  <c r="E725"/>
  <c r="F725" s="1"/>
  <c r="E726"/>
  <c r="F726" s="1"/>
  <c r="E727"/>
  <c r="F727" s="1"/>
  <c r="E728"/>
  <c r="F728" s="1"/>
  <c r="G728" s="1"/>
  <c r="E729"/>
  <c r="F729" s="1"/>
  <c r="E730"/>
  <c r="F730" s="1"/>
  <c r="E731"/>
  <c r="F731" s="1"/>
  <c r="E732"/>
  <c r="F732" s="1"/>
  <c r="E733"/>
  <c r="F733" s="1"/>
  <c r="E734"/>
  <c r="F734" s="1"/>
  <c r="G734" s="1"/>
  <c r="E735"/>
  <c r="E736"/>
  <c r="F736" s="1"/>
  <c r="E737"/>
  <c r="E738"/>
  <c r="E739"/>
  <c r="E740"/>
  <c r="F740" s="1"/>
  <c r="E741"/>
  <c r="E742"/>
  <c r="E743"/>
  <c r="E744"/>
  <c r="F744" s="1"/>
  <c r="E745"/>
  <c r="E746"/>
  <c r="E747"/>
  <c r="E748"/>
  <c r="E749"/>
  <c r="E750"/>
  <c r="F750" s="1"/>
  <c r="G750" s="1"/>
  <c r="E751"/>
  <c r="E752"/>
  <c r="F752" s="1"/>
  <c r="E753"/>
  <c r="E754"/>
  <c r="F754" s="1"/>
  <c r="G754" s="1"/>
  <c r="E755"/>
  <c r="E756"/>
  <c r="E757"/>
  <c r="E758"/>
  <c r="F758" s="1"/>
  <c r="E759"/>
  <c r="E760"/>
  <c r="E761"/>
  <c r="E762"/>
  <c r="F762" s="1"/>
  <c r="G762" s="1"/>
  <c r="E763"/>
  <c r="E764"/>
  <c r="F764" s="1"/>
  <c r="E765"/>
  <c r="E766"/>
  <c r="E767"/>
  <c r="E768"/>
  <c r="E769"/>
  <c r="E770"/>
  <c r="F770" s="1"/>
  <c r="G770" s="1"/>
  <c r="E771"/>
  <c r="E772"/>
  <c r="F772" s="1"/>
  <c r="E773"/>
  <c r="E774"/>
  <c r="E775"/>
  <c r="E776"/>
  <c r="F776" s="1"/>
  <c r="E777"/>
  <c r="E778"/>
  <c r="F778" s="1"/>
  <c r="G778" s="1"/>
  <c r="E779"/>
  <c r="E780"/>
  <c r="E781"/>
  <c r="E782"/>
  <c r="F782" s="1"/>
  <c r="G782" s="1"/>
  <c r="E783"/>
  <c r="E784"/>
  <c r="F784" s="1"/>
  <c r="E785"/>
  <c r="E786"/>
  <c r="E787"/>
  <c r="E788"/>
  <c r="E789"/>
  <c r="E790"/>
  <c r="F790" s="1"/>
  <c r="E791"/>
  <c r="E792"/>
  <c r="E793"/>
  <c r="E794"/>
  <c r="F794" s="1"/>
  <c r="G794" s="1"/>
  <c r="E795"/>
  <c r="E796"/>
  <c r="F796" s="1"/>
  <c r="E797"/>
  <c r="E798"/>
  <c r="F798" s="1"/>
  <c r="G798" s="1"/>
  <c r="E799"/>
  <c r="E800"/>
  <c r="E801"/>
  <c r="E802"/>
  <c r="F802" s="1"/>
  <c r="G802" s="1"/>
  <c r="E803"/>
  <c r="E804"/>
  <c r="F804" s="1"/>
  <c r="E805"/>
  <c r="E806"/>
  <c r="E807"/>
  <c r="E808"/>
  <c r="F808" s="1"/>
  <c r="E809"/>
  <c r="E810"/>
  <c r="E811"/>
  <c r="E812"/>
  <c r="E813"/>
  <c r="E814"/>
  <c r="F814" s="1"/>
  <c r="G814" s="1"/>
  <c r="E815"/>
  <c r="E816"/>
  <c r="F816" s="1"/>
  <c r="E817"/>
  <c r="E818"/>
  <c r="F818" s="1"/>
  <c r="G818" s="1"/>
  <c r="E819"/>
  <c r="E821"/>
  <c r="F821" s="1"/>
  <c r="E822"/>
  <c r="E823"/>
  <c r="F823" s="1"/>
  <c r="G823" s="1"/>
  <c r="E824"/>
  <c r="E825"/>
  <c r="E826"/>
  <c r="E827"/>
  <c r="F827" s="1"/>
  <c r="E828"/>
  <c r="E829"/>
  <c r="F829" s="1"/>
  <c r="G829" s="1"/>
  <c r="E830"/>
  <c r="E831"/>
  <c r="E832"/>
  <c r="F832" s="1"/>
  <c r="G832" s="1"/>
  <c r="E833"/>
  <c r="F833" s="1"/>
  <c r="G833" s="1"/>
  <c r="E834"/>
  <c r="F834" s="1"/>
  <c r="G834" s="1"/>
  <c r="E838"/>
  <c r="F838" s="1"/>
  <c r="G838" s="1"/>
  <c r="E839"/>
  <c r="E840"/>
  <c r="E841"/>
  <c r="E842"/>
  <c r="F842" s="1"/>
  <c r="G842" s="1"/>
  <c r="E843"/>
  <c r="E844"/>
  <c r="F844" s="1"/>
  <c r="E845"/>
  <c r="E846"/>
  <c r="F846" s="1"/>
  <c r="E847"/>
  <c r="F847" s="1"/>
  <c r="E848"/>
  <c r="E849"/>
  <c r="E850"/>
  <c r="F850" s="1"/>
  <c r="E851"/>
  <c r="E852"/>
  <c r="F852" s="1"/>
  <c r="E853"/>
  <c r="E854"/>
  <c r="F854" s="1"/>
  <c r="E855"/>
  <c r="E856"/>
  <c r="E857"/>
  <c r="E858"/>
  <c r="F858" s="1"/>
  <c r="E859"/>
  <c r="E860"/>
  <c r="F860" s="1"/>
  <c r="E861"/>
  <c r="E862"/>
  <c r="F862" s="1"/>
  <c r="E863"/>
  <c r="E864"/>
  <c r="E865"/>
  <c r="E866"/>
  <c r="F866" s="1"/>
  <c r="E867"/>
  <c r="F867" s="1"/>
  <c r="E868"/>
  <c r="F868" s="1"/>
  <c r="E869"/>
  <c r="E870"/>
  <c r="F870" s="1"/>
  <c r="E871"/>
  <c r="E872"/>
  <c r="E873"/>
  <c r="E874"/>
  <c r="F874" s="1"/>
  <c r="E875"/>
  <c r="E876"/>
  <c r="F876" s="1"/>
  <c r="E877"/>
  <c r="E878"/>
  <c r="F878" s="1"/>
  <c r="E879"/>
  <c r="E880"/>
  <c r="E881"/>
  <c r="E882"/>
  <c r="F882" s="1"/>
  <c r="E883"/>
  <c r="E884"/>
  <c r="F884" s="1"/>
  <c r="E885"/>
  <c r="E886"/>
  <c r="F886" s="1"/>
  <c r="G886" s="1"/>
  <c r="E887"/>
  <c r="E888"/>
  <c r="E889"/>
  <c r="E890"/>
  <c r="F890" s="1"/>
  <c r="G890" s="1"/>
  <c r="E891"/>
  <c r="E892"/>
  <c r="F892" s="1"/>
  <c r="G892" s="1"/>
  <c r="E893"/>
  <c r="E894"/>
  <c r="F894" s="1"/>
  <c r="E895"/>
  <c r="E896"/>
  <c r="F896" s="1"/>
  <c r="E898"/>
  <c r="E899"/>
  <c r="E900"/>
  <c r="E901"/>
  <c r="E902"/>
  <c r="E903"/>
  <c r="E904"/>
  <c r="E905"/>
  <c r="E906"/>
  <c r="E907"/>
  <c r="E908"/>
  <c r="E909"/>
  <c r="E910"/>
  <c r="E911"/>
  <c r="E912"/>
  <c r="E913"/>
  <c r="E914"/>
  <c r="E915"/>
  <c r="E916"/>
  <c r="E917"/>
  <c r="E918"/>
  <c r="E919"/>
  <c r="E920"/>
  <c r="E921"/>
  <c r="E922"/>
  <c r="E923"/>
  <c r="E924"/>
  <c r="F924" s="1"/>
  <c r="E925"/>
  <c r="E926"/>
  <c r="E927"/>
  <c r="E928"/>
  <c r="E929"/>
  <c r="E930"/>
  <c r="E931"/>
  <c r="E932"/>
  <c r="E933"/>
  <c r="E934"/>
  <c r="E935"/>
  <c r="F935" s="1"/>
  <c r="G935" s="1"/>
  <c r="E936"/>
  <c r="E937"/>
  <c r="F937" s="1"/>
  <c r="E938"/>
  <c r="E939"/>
  <c r="F939" s="1"/>
  <c r="E940"/>
  <c r="E941"/>
  <c r="F941" s="1"/>
  <c r="G941" s="1"/>
  <c r="E942"/>
  <c r="E943"/>
  <c r="F943" s="1"/>
  <c r="G943" s="1"/>
  <c r="E944"/>
  <c r="E945"/>
  <c r="F945" s="1"/>
  <c r="G945" s="1"/>
  <c r="E946"/>
  <c r="E947"/>
  <c r="E948"/>
  <c r="E949"/>
  <c r="F949" s="1"/>
  <c r="E950"/>
  <c r="E951"/>
  <c r="F951" s="1"/>
  <c r="G951" s="1"/>
  <c r="E952"/>
  <c r="E953"/>
  <c r="F953" s="1"/>
  <c r="G953" s="1"/>
  <c r="E954"/>
  <c r="E956"/>
  <c r="F956" s="1"/>
  <c r="G956" s="1"/>
  <c r="E957"/>
  <c r="E958"/>
  <c r="F958" s="1"/>
  <c r="G958" s="1"/>
  <c r="E959"/>
  <c r="E960"/>
  <c r="F960" s="1"/>
  <c r="G960" s="1"/>
  <c r="E961"/>
  <c r="E962"/>
  <c r="E963"/>
  <c r="E964"/>
  <c r="F964" s="1"/>
  <c r="E965"/>
  <c r="E966"/>
  <c r="E967"/>
  <c r="E968"/>
  <c r="F968" s="1"/>
  <c r="G968" s="1"/>
  <c r="E969"/>
  <c r="E970"/>
  <c r="F970" s="1"/>
  <c r="G970" s="1"/>
  <c r="E971"/>
  <c r="E972"/>
  <c r="F972" s="1"/>
  <c r="G972" s="1"/>
  <c r="E973"/>
  <c r="E974"/>
  <c r="F974" s="1"/>
  <c r="G974" s="1"/>
  <c r="E975"/>
  <c r="E976"/>
  <c r="F976" s="1"/>
  <c r="G976" s="1"/>
  <c r="E977"/>
  <c r="E978"/>
  <c r="F978" s="1"/>
  <c r="G978" s="1"/>
  <c r="E979"/>
  <c r="E980"/>
  <c r="F980" s="1"/>
  <c r="E982"/>
  <c r="E983"/>
  <c r="F983" s="1"/>
  <c r="G983" s="1"/>
  <c r="E984"/>
  <c r="E985"/>
  <c r="F985" s="1"/>
  <c r="G985" s="1"/>
  <c r="E986"/>
  <c r="E987"/>
  <c r="F987" s="1"/>
  <c r="E988"/>
  <c r="E989"/>
  <c r="F989" s="1"/>
  <c r="G989" s="1"/>
  <c r="E990"/>
  <c r="E991"/>
  <c r="F991" s="1"/>
  <c r="G991" s="1"/>
  <c r="E992"/>
  <c r="E993"/>
  <c r="F993" s="1"/>
  <c r="G993" s="1"/>
  <c r="E994"/>
  <c r="E995"/>
  <c r="F995" s="1"/>
  <c r="E996"/>
  <c r="E997"/>
  <c r="F997" s="1"/>
  <c r="G997" s="1"/>
  <c r="E998"/>
  <c r="E999"/>
  <c r="F999" s="1"/>
  <c r="G999" s="1"/>
  <c r="E1000"/>
  <c r="E1001"/>
  <c r="F1001" s="1"/>
  <c r="G1001" s="1"/>
  <c r="E1002"/>
  <c r="E1003"/>
  <c r="F1003" s="1"/>
  <c r="G1003" s="1"/>
  <c r="E1004"/>
  <c r="E1005"/>
  <c r="F1005" s="1"/>
  <c r="E1006"/>
  <c r="E1007"/>
  <c r="F1007" s="1"/>
  <c r="G1007" s="1"/>
  <c r="E1008"/>
  <c r="E1009"/>
  <c r="F1009" s="1"/>
  <c r="G1009" s="1"/>
  <c r="E1010"/>
  <c r="F1010" s="1"/>
  <c r="G1010" s="1"/>
  <c r="E1011"/>
  <c r="F1011" s="1"/>
  <c r="E1012"/>
  <c r="E1013"/>
  <c r="E1014"/>
  <c r="E1015"/>
  <c r="F1015" s="1"/>
  <c r="G1015" s="1"/>
  <c r="E1016"/>
  <c r="E1017"/>
  <c r="F1017" s="1"/>
  <c r="G1017" s="1"/>
  <c r="E1018"/>
  <c r="E1019"/>
  <c r="F1019" s="1"/>
  <c r="G1019" s="1"/>
  <c r="E1020"/>
  <c r="E1021"/>
  <c r="F1021" s="1"/>
  <c r="E1022"/>
  <c r="E1023"/>
  <c r="F1023" s="1"/>
  <c r="E1024"/>
  <c r="E1025"/>
  <c r="F1025" s="1"/>
  <c r="G1025" s="1"/>
  <c r="E1026"/>
  <c r="E1027"/>
  <c r="E1028"/>
  <c r="E1029"/>
  <c r="F1029" s="1"/>
  <c r="G1029" s="1"/>
  <c r="E1030"/>
  <c r="E1031"/>
  <c r="F1031" s="1"/>
  <c r="G1031" s="1"/>
  <c r="E1032"/>
  <c r="E1033"/>
  <c r="F1033" s="1"/>
  <c r="G1033" s="1"/>
  <c r="E1034"/>
  <c r="E1035"/>
  <c r="F1035" s="1"/>
  <c r="G1035" s="1"/>
  <c r="E1036"/>
  <c r="E1037"/>
  <c r="F1037" s="1"/>
  <c r="G1037" s="1"/>
  <c r="E1038"/>
  <c r="E1039"/>
  <c r="F1039" s="1"/>
  <c r="E1040"/>
  <c r="E1041"/>
  <c r="F1041" s="1"/>
  <c r="G1041" s="1"/>
  <c r="E1042"/>
  <c r="E1043"/>
  <c r="F1043" s="1"/>
  <c r="G1043" s="1"/>
  <c r="E1044"/>
  <c r="E1045"/>
  <c r="F1045" s="1"/>
  <c r="G1045" s="1"/>
  <c r="E1046"/>
  <c r="E1047"/>
  <c r="F1047" s="1"/>
  <c r="G1047" s="1"/>
  <c r="E1048"/>
  <c r="E1049"/>
  <c r="F1049" s="1"/>
  <c r="G1049" s="1"/>
  <c r="E1050"/>
  <c r="E1051"/>
  <c r="F1051" s="1"/>
  <c r="G1051" s="1"/>
  <c r="E1052"/>
  <c r="E1053"/>
  <c r="F1053" s="1"/>
  <c r="E1054"/>
  <c r="E1055"/>
  <c r="F1055" s="1"/>
  <c r="G1055" s="1"/>
  <c r="E1056"/>
  <c r="E1059"/>
  <c r="F1059" s="1"/>
  <c r="G1059" s="1"/>
  <c r="E1060"/>
  <c r="E1061"/>
  <c r="F1061" s="1"/>
  <c r="G1061" s="1"/>
  <c r="E1062"/>
  <c r="E1063"/>
  <c r="F1063" s="1"/>
  <c r="G1063" s="1"/>
  <c r="E1064"/>
  <c r="E1065"/>
  <c r="F1065" s="1"/>
  <c r="G1065" s="1"/>
  <c r="E1066"/>
  <c r="E1067"/>
  <c r="E1068"/>
  <c r="E1069"/>
  <c r="F1069" s="1"/>
  <c r="G1069" s="1"/>
  <c r="E1070"/>
  <c r="E1071"/>
  <c r="F1071" s="1"/>
  <c r="G1071" s="1"/>
  <c r="E1072"/>
  <c r="E1073"/>
  <c r="F1073" s="1"/>
  <c r="G1073" s="1"/>
  <c r="E1074"/>
  <c r="E1075"/>
  <c r="F1075" s="1"/>
  <c r="G1075" s="1"/>
  <c r="E1076"/>
  <c r="E1077"/>
  <c r="F1077" s="1"/>
  <c r="G1077" s="1"/>
  <c r="E1078"/>
  <c r="E1079"/>
  <c r="F1079" s="1"/>
  <c r="G1079" s="1"/>
  <c r="E1080"/>
  <c r="E1081"/>
  <c r="F1081" s="1"/>
  <c r="E1082"/>
  <c r="E1083"/>
  <c r="F1083" s="1"/>
  <c r="G1083" s="1"/>
  <c r="E1084"/>
  <c r="E1085"/>
  <c r="F1085" s="1"/>
  <c r="G1085" s="1"/>
  <c r="E1086"/>
  <c r="E1087"/>
  <c r="F1087" s="1"/>
  <c r="G1087" s="1"/>
  <c r="E1088"/>
  <c r="E1089"/>
  <c r="F1089" s="1"/>
  <c r="G1089" s="1"/>
  <c r="E1090"/>
  <c r="E1091"/>
  <c r="F1091" s="1"/>
  <c r="E1092"/>
  <c r="E1093"/>
  <c r="F1093" s="1"/>
  <c r="G1093" s="1"/>
  <c r="E1095"/>
  <c r="E1096"/>
  <c r="F1096" s="1"/>
  <c r="E1097"/>
  <c r="E1098"/>
  <c r="F1098" s="1"/>
  <c r="G1098" s="1"/>
  <c r="E1099"/>
  <c r="E1100"/>
  <c r="F1100" s="1"/>
  <c r="G1100" s="1"/>
  <c r="E1101"/>
  <c r="E1102"/>
  <c r="F1102" s="1"/>
  <c r="G1102" s="1"/>
  <c r="E1103"/>
  <c r="E1104"/>
  <c r="F1104" s="1"/>
  <c r="G1104" s="1"/>
  <c r="E1105"/>
  <c r="E1106"/>
  <c r="F1106" s="1"/>
  <c r="E1107"/>
  <c r="E1108"/>
  <c r="F1108" s="1"/>
  <c r="E1109"/>
  <c r="E1110"/>
  <c r="F1110" s="1"/>
  <c r="G1110" s="1"/>
  <c r="E1111"/>
  <c r="E1112"/>
  <c r="F1112" s="1"/>
  <c r="G1112" s="1"/>
  <c r="E1113"/>
  <c r="E1114"/>
  <c r="F1114" s="1"/>
  <c r="G1114" s="1"/>
  <c r="E1115"/>
  <c r="E1116"/>
  <c r="F1116" s="1"/>
  <c r="E1117"/>
  <c r="E1118"/>
  <c r="F1118" s="1"/>
  <c r="G1118" s="1"/>
  <c r="E1119"/>
  <c r="E1120"/>
  <c r="F1120" s="1"/>
  <c r="G1120" s="1"/>
  <c r="E1121"/>
  <c r="E1122"/>
  <c r="F1122" s="1"/>
  <c r="G1122" s="1"/>
  <c r="E1123"/>
  <c r="E1124"/>
  <c r="F1124" s="1"/>
  <c r="G1124" s="1"/>
  <c r="E1125"/>
  <c r="E1126"/>
  <c r="F1126" s="1"/>
  <c r="E1127"/>
  <c r="E1128"/>
  <c r="F1128" s="1"/>
  <c r="E1129"/>
  <c r="E1130"/>
  <c r="F1130" s="1"/>
  <c r="G1130" s="1"/>
  <c r="E1131"/>
  <c r="E1132"/>
  <c r="F1132" s="1"/>
  <c r="E1133"/>
  <c r="E1134"/>
  <c r="F1134" s="1"/>
  <c r="E1135"/>
  <c r="E1136"/>
  <c r="F1136" s="1"/>
  <c r="G1136" s="1"/>
  <c r="E1137"/>
  <c r="E1138"/>
  <c r="F1138" s="1"/>
  <c r="G1138" s="1"/>
  <c r="E1139"/>
  <c r="E1140"/>
  <c r="F1140" s="1"/>
  <c r="G1140" s="1"/>
  <c r="E1141"/>
  <c r="E1142"/>
  <c r="F1142" s="1"/>
  <c r="G1142" s="1"/>
  <c r="E1143"/>
  <c r="E1144"/>
  <c r="F1144" s="1"/>
  <c r="G1144" s="1"/>
  <c r="E1145"/>
  <c r="E1146"/>
  <c r="E1147"/>
  <c r="E1148"/>
  <c r="F1148" s="1"/>
  <c r="E1149"/>
  <c r="E1150"/>
  <c r="F1150" s="1"/>
  <c r="G1150" s="1"/>
  <c r="E1151"/>
  <c r="E1152"/>
  <c r="F1152" s="1"/>
  <c r="G1152" s="1"/>
  <c r="E1153"/>
  <c r="E1154"/>
  <c r="F1154" s="1"/>
  <c r="G1154" s="1"/>
  <c r="E1155"/>
  <c r="E1156"/>
  <c r="F1156" s="1"/>
  <c r="G1156" s="1"/>
  <c r="E1157"/>
  <c r="E1158"/>
  <c r="F1158" s="1"/>
  <c r="E1159"/>
  <c r="E1160"/>
  <c r="F1160" s="1"/>
  <c r="G1160" s="1"/>
  <c r="E1161"/>
  <c r="E1162"/>
  <c r="F1162" s="1"/>
  <c r="G1162" s="1"/>
  <c r="E1163"/>
  <c r="E1164"/>
  <c r="F1164" s="1"/>
  <c r="E1165"/>
  <c r="E1166"/>
  <c r="F1166" s="1"/>
  <c r="G1166" s="1"/>
  <c r="E1167"/>
  <c r="E1168"/>
  <c r="E1169"/>
  <c r="E1170"/>
  <c r="F1170" s="1"/>
  <c r="G1170" s="1"/>
  <c r="E1171"/>
  <c r="E1172"/>
  <c r="F1172" s="1"/>
  <c r="G1172" s="1"/>
  <c r="E1173"/>
  <c r="E1174"/>
  <c r="F1174" s="1"/>
  <c r="G1174" s="1"/>
  <c r="E1175"/>
  <c r="E1176"/>
  <c r="F1176" s="1"/>
  <c r="G1176" s="1"/>
  <c r="E1177"/>
  <c r="E1178"/>
  <c r="F1178" s="1"/>
  <c r="E1179"/>
  <c r="E1180"/>
  <c r="F1180" s="1"/>
  <c r="E1181"/>
  <c r="E1182"/>
  <c r="F1182" s="1"/>
  <c r="G1182" s="1"/>
  <c r="E1183"/>
  <c r="E1184"/>
  <c r="F1184" s="1"/>
  <c r="G1184" s="1"/>
  <c r="E1185"/>
  <c r="E1186"/>
  <c r="F1186" s="1"/>
  <c r="G1186" s="1"/>
  <c r="E1187"/>
  <c r="E1188"/>
  <c r="F1188" s="1"/>
  <c r="G1188" s="1"/>
  <c r="E1189"/>
  <c r="E1190"/>
  <c r="F1190" s="1"/>
  <c r="E1191"/>
  <c r="E1192"/>
  <c r="F1192" s="1"/>
  <c r="G1192" s="1"/>
  <c r="E1193"/>
  <c r="E1194"/>
  <c r="F1194" s="1"/>
  <c r="G1194" s="1"/>
  <c r="E1195"/>
  <c r="E1196"/>
  <c r="F1196" s="1"/>
  <c r="E1197"/>
  <c r="E1198"/>
  <c r="F1198" s="1"/>
  <c r="G1198" s="1"/>
  <c r="E1199"/>
  <c r="E1200"/>
  <c r="F1200" s="1"/>
  <c r="G1200" s="1"/>
  <c r="E1201"/>
  <c r="E1202"/>
  <c r="F1202" s="1"/>
  <c r="G1202" s="1"/>
  <c r="E1203"/>
  <c r="E1204"/>
  <c r="F1204" s="1"/>
  <c r="E1205"/>
  <c r="E1206"/>
  <c r="F1206" s="1"/>
  <c r="E1207"/>
  <c r="E1208"/>
  <c r="F1208" s="1"/>
  <c r="G1208" s="1"/>
  <c r="E1209"/>
  <c r="E1211"/>
  <c r="F1211" s="1"/>
  <c r="G1211" s="1"/>
  <c r="E1212"/>
  <c r="E1213"/>
  <c r="F1213" s="1"/>
  <c r="G1213" s="1"/>
  <c r="E1214"/>
  <c r="E1215"/>
  <c r="F1215" s="1"/>
  <c r="G1215" s="1"/>
  <c r="E1216"/>
  <c r="E1217"/>
  <c r="F1217" s="1"/>
  <c r="G1217" s="1"/>
  <c r="E1218"/>
  <c r="F1218" s="1"/>
  <c r="G1218" s="1"/>
  <c r="E1219"/>
  <c r="F1219" s="1"/>
  <c r="G1219" s="1"/>
  <c r="E1220"/>
  <c r="F1220" s="1"/>
  <c r="G1220" s="1"/>
  <c r="E1221"/>
  <c r="F1221" s="1"/>
  <c r="G1221" s="1"/>
  <c r="E1222"/>
  <c r="E1223"/>
  <c r="F1223" s="1"/>
  <c r="G1223" s="1"/>
  <c r="E1224"/>
  <c r="E1225"/>
  <c r="F1225" s="1"/>
  <c r="G1225" s="1"/>
  <c r="E1226"/>
  <c r="E1227"/>
  <c r="F1227" s="1"/>
  <c r="E1228"/>
  <c r="E1229"/>
  <c r="F1229" s="1"/>
  <c r="E1230"/>
  <c r="E1231"/>
  <c r="F1231" s="1"/>
  <c r="G1231" s="1"/>
  <c r="E1232"/>
  <c r="E1233"/>
  <c r="E1234"/>
  <c r="E1235"/>
  <c r="F1235" s="1"/>
  <c r="E1236"/>
  <c r="E1237"/>
  <c r="F1237" s="1"/>
  <c r="E1238"/>
  <c r="E1239"/>
  <c r="F1239" s="1"/>
  <c r="G1239" s="1"/>
  <c r="E1240"/>
  <c r="E1241"/>
  <c r="F1241" s="1"/>
  <c r="G1241" s="1"/>
  <c r="E1242"/>
  <c r="E1243"/>
  <c r="F1243" s="1"/>
  <c r="E1244"/>
  <c r="E1245"/>
  <c r="F1245" s="1"/>
  <c r="G1245" s="1"/>
  <c r="E1246"/>
  <c r="E1247"/>
  <c r="F1247" s="1"/>
  <c r="G1247" s="1"/>
  <c r="E1249"/>
  <c r="E1250"/>
  <c r="F1250" s="1"/>
  <c r="G1250" s="1"/>
  <c r="E1251"/>
  <c r="E1252"/>
  <c r="F1252" s="1"/>
  <c r="G1252" s="1"/>
  <c r="E1253"/>
  <c r="E1254"/>
  <c r="F1254" s="1"/>
  <c r="G1254" s="1"/>
  <c r="E1255"/>
  <c r="E1256"/>
  <c r="F1256" s="1"/>
  <c r="G1256" s="1"/>
  <c r="E1257"/>
  <c r="E1258"/>
  <c r="F1258" s="1"/>
  <c r="E1259"/>
  <c r="E1260"/>
  <c r="F1260" s="1"/>
  <c r="G1260" s="1"/>
  <c r="E1261"/>
  <c r="E1262"/>
  <c r="F1262" s="1"/>
  <c r="G1262" s="1"/>
  <c r="E1263"/>
  <c r="E1264"/>
  <c r="F1264" s="1"/>
  <c r="E1265"/>
  <c r="E1266"/>
  <c r="F1266" s="1"/>
  <c r="G1266" s="1"/>
  <c r="E1267"/>
  <c r="E1268"/>
  <c r="F1268" s="1"/>
  <c r="G1268" s="1"/>
  <c r="E1269"/>
  <c r="E1270"/>
  <c r="F1270" s="1"/>
  <c r="G1270" s="1"/>
  <c r="E1271"/>
  <c r="E1272"/>
  <c r="F1272" s="1"/>
  <c r="G1272" s="1"/>
  <c r="E1273"/>
  <c r="E1274"/>
  <c r="F1274" s="1"/>
  <c r="E1275"/>
  <c r="E1276"/>
  <c r="F1276" s="1"/>
  <c r="E1277"/>
  <c r="F1277" s="1"/>
  <c r="G1277" s="1"/>
  <c r="E1278"/>
  <c r="F1278" s="1"/>
  <c r="G1278" s="1"/>
  <c r="E1279"/>
  <c r="F1279" s="1"/>
  <c r="G1279" s="1"/>
  <c r="E1280"/>
  <c r="F1280" s="1"/>
  <c r="G1280" s="1"/>
  <c r="E1281"/>
  <c r="F1281" s="1"/>
  <c r="E1282"/>
  <c r="F1282" s="1"/>
  <c r="G1282" s="1"/>
  <c r="E1283"/>
  <c r="E1284"/>
  <c r="F1284" s="1"/>
  <c r="G1284" s="1"/>
  <c r="E1285"/>
  <c r="E1286"/>
  <c r="F1286" s="1"/>
  <c r="G1286" s="1"/>
  <c r="E1287"/>
  <c r="E1288"/>
  <c r="F1288" s="1"/>
  <c r="G1288" s="1"/>
  <c r="E1289"/>
  <c r="E1290"/>
  <c r="F1290" s="1"/>
  <c r="G1290" s="1"/>
  <c r="E1291"/>
  <c r="E1292"/>
  <c r="F1292" s="1"/>
  <c r="G1292" s="1"/>
  <c r="E1293"/>
  <c r="E1294"/>
  <c r="F1294" s="1"/>
  <c r="E1295"/>
  <c r="E1296"/>
  <c r="E1297"/>
  <c r="E1298"/>
  <c r="F1298" s="1"/>
  <c r="G1298" s="1"/>
  <c r="E1299"/>
  <c r="E1300"/>
  <c r="F1300" s="1"/>
  <c r="E1301"/>
  <c r="E1302"/>
  <c r="F1302" s="1"/>
  <c r="G1302" s="1"/>
  <c r="E1303"/>
  <c r="E1304"/>
  <c r="F1304" s="1"/>
  <c r="G1304" s="1"/>
  <c r="E1305"/>
  <c r="E1306"/>
  <c r="F1306" s="1"/>
  <c r="G1306" s="1"/>
  <c r="E1307"/>
  <c r="E1308"/>
  <c r="F1308" s="1"/>
  <c r="G1308" s="1"/>
  <c r="E1309"/>
  <c r="E1310"/>
  <c r="F1310" s="1"/>
  <c r="G1310" s="1"/>
  <c r="E1311"/>
  <c r="E1312"/>
  <c r="F1312" s="1"/>
  <c r="E1313"/>
  <c r="F1313" s="1"/>
  <c r="E1314"/>
  <c r="F1314" s="1"/>
  <c r="G1314" s="1"/>
  <c r="E1315"/>
  <c r="F1315" s="1"/>
  <c r="G1315" s="1"/>
  <c r="E1316"/>
  <c r="F1316" s="1"/>
  <c r="G1316" s="1"/>
  <c r="E1317"/>
  <c r="F1317" s="1"/>
  <c r="G1317" s="1"/>
  <c r="E1318"/>
  <c r="F1318" s="1"/>
  <c r="G1318" s="1"/>
  <c r="E1319"/>
  <c r="F1319" s="1"/>
  <c r="G1319" s="1"/>
  <c r="E1320"/>
  <c r="F1320" s="1"/>
  <c r="G1320" s="1"/>
  <c r="E1321"/>
  <c r="F1321" s="1"/>
  <c r="E1322"/>
  <c r="F1322" s="1"/>
  <c r="G1322" s="1"/>
  <c r="E1323"/>
  <c r="F1323" s="1"/>
  <c r="E1324"/>
  <c r="F1324" s="1"/>
  <c r="E1325"/>
  <c r="F1325" s="1"/>
  <c r="E1326"/>
  <c r="F1326" s="1"/>
  <c r="G1326" s="1"/>
  <c r="E1327"/>
  <c r="F1327" s="1"/>
  <c r="G1327" s="1"/>
  <c r="E1328"/>
  <c r="F1328" s="1"/>
  <c r="G1328" s="1"/>
  <c r="E1329"/>
  <c r="F1329" s="1"/>
  <c r="G1329" s="1"/>
  <c r="E1330"/>
  <c r="F1330" s="1"/>
  <c r="G1330" s="1"/>
  <c r="E1331"/>
  <c r="F1331" s="1"/>
  <c r="G1331" s="1"/>
  <c r="E1332"/>
  <c r="F1332" s="1"/>
  <c r="G1332" s="1"/>
  <c r="E1333"/>
  <c r="F1333" s="1"/>
  <c r="E1334"/>
  <c r="F1334" s="1"/>
  <c r="G1334" s="1"/>
  <c r="E1335"/>
  <c r="F1335" s="1"/>
  <c r="G1335" s="1"/>
  <c r="E1336"/>
  <c r="F1336" s="1"/>
  <c r="G1336" s="1"/>
  <c r="E1337"/>
  <c r="F1337" s="1"/>
  <c r="G1337" s="1"/>
  <c r="E1338"/>
  <c r="F1338" s="1"/>
  <c r="G1338" s="1"/>
  <c r="E1339"/>
  <c r="F1339" s="1"/>
  <c r="G1339" s="1"/>
  <c r="E1340"/>
  <c r="F1340" s="1"/>
  <c r="G1340" s="1"/>
  <c r="E1341"/>
  <c r="F1341" s="1"/>
  <c r="G1341" s="1"/>
  <c r="E1342"/>
  <c r="F1342" s="1"/>
  <c r="E1343"/>
  <c r="F1343" s="1"/>
  <c r="J1343"/>
  <c r="K1343" s="1"/>
  <c r="J1342"/>
  <c r="K1342" s="1"/>
  <c r="J1108"/>
  <c r="K1108" s="1"/>
  <c r="J1221"/>
  <c r="K1221" s="1"/>
  <c r="J1220"/>
  <c r="K1220" s="1"/>
  <c r="J1282"/>
  <c r="K1282" s="1"/>
  <c r="J1281"/>
  <c r="K1281" s="1"/>
  <c r="J162"/>
  <c r="K162" s="1"/>
  <c r="J1010"/>
  <c r="K1010" s="1"/>
  <c r="J1009"/>
  <c r="K1009" s="1"/>
  <c r="J1008"/>
  <c r="K1008" s="1"/>
  <c r="J1007"/>
  <c r="K1007" s="1"/>
  <c r="J166"/>
  <c r="K166" s="1"/>
  <c r="J165"/>
  <c r="K165" s="1"/>
  <c r="J164"/>
  <c r="K164" s="1"/>
  <c r="J163"/>
  <c r="K163" s="1"/>
  <c r="J832"/>
  <c r="K832" s="1"/>
  <c r="J833"/>
  <c r="K833" s="1"/>
  <c r="J834"/>
  <c r="K834" s="1"/>
  <c r="J835"/>
  <c r="K835" s="1"/>
  <c r="J836"/>
  <c r="K836" s="1"/>
  <c r="J837"/>
  <c r="K837" s="1"/>
  <c r="B1282"/>
  <c r="B1281"/>
  <c r="B837"/>
  <c r="B836"/>
  <c r="B835"/>
  <c r="B834"/>
  <c r="B833"/>
  <c r="B832"/>
  <c r="B1007"/>
  <c r="B1008"/>
  <c r="B1009"/>
  <c r="B1010"/>
  <c r="B162"/>
  <c r="B163"/>
  <c r="B164"/>
  <c r="B165"/>
  <c r="B166"/>
  <c r="E162"/>
  <c r="F162" s="1"/>
  <c r="E163"/>
  <c r="F163" s="1"/>
  <c r="E164"/>
  <c r="F164" s="1"/>
  <c r="E835"/>
  <c r="E165"/>
  <c r="F165" s="1"/>
  <c r="E836"/>
  <c r="F836" s="1"/>
  <c r="G836" s="1"/>
  <c r="E166"/>
  <c r="F166" s="1"/>
  <c r="E837"/>
  <c r="F837" s="1"/>
  <c r="G837" s="1"/>
  <c r="J1341"/>
  <c r="K1341" s="1"/>
  <c r="J1280"/>
  <c r="K1280" s="1"/>
  <c r="J1279"/>
  <c r="K1279" s="1"/>
  <c r="J1219"/>
  <c r="K1219" s="1"/>
  <c r="J1218"/>
  <c r="K1218" s="1"/>
  <c r="J384"/>
  <c r="K384" s="1"/>
  <c r="J383"/>
  <c r="K383" s="1"/>
  <c r="J382"/>
  <c r="K382" s="1"/>
  <c r="J1278"/>
  <c r="K1278" s="1"/>
  <c r="J1277"/>
  <c r="K1277" s="1"/>
  <c r="J1276"/>
  <c r="K1276" s="1"/>
  <c r="E382"/>
  <c r="F382" s="1"/>
  <c r="M382" s="1"/>
  <c r="B1280"/>
  <c r="B1219"/>
  <c r="B383"/>
  <c r="B384"/>
  <c r="B1277"/>
  <c r="B1278"/>
  <c r="B1341"/>
  <c r="B1279"/>
  <c r="B1218"/>
  <c r="B382"/>
  <c r="B1276"/>
  <c r="F157" i="31"/>
  <c r="G157" s="1"/>
  <c r="H157" s="1"/>
  <c r="F158"/>
  <c r="G158" s="1"/>
  <c r="H158" s="1"/>
  <c r="F159"/>
  <c r="G159" s="1"/>
  <c r="H159" s="1"/>
  <c r="F160"/>
  <c r="G160" s="1"/>
  <c r="H160" s="1"/>
  <c r="F161"/>
  <c r="G161" s="1"/>
  <c r="H161" s="1"/>
  <c r="I161"/>
  <c r="I160"/>
  <c r="I159"/>
  <c r="I158"/>
  <c r="I157"/>
  <c r="F131"/>
  <c r="G131"/>
  <c r="H131" s="1"/>
  <c r="F132"/>
  <c r="G132" s="1"/>
  <c r="H132" s="1"/>
  <c r="F133"/>
  <c r="G133" s="1"/>
  <c r="H133" s="1"/>
  <c r="F134"/>
  <c r="G134" s="1"/>
  <c r="H134" s="1"/>
  <c r="F135"/>
  <c r="G135" s="1"/>
  <c r="H135" s="1"/>
  <c r="F136"/>
  <c r="G136" s="1"/>
  <c r="H136" s="1"/>
  <c r="I136"/>
  <c r="I135"/>
  <c r="I134"/>
  <c r="I133"/>
  <c r="I132"/>
  <c r="I131"/>
  <c r="F117"/>
  <c r="G117" s="1"/>
  <c r="H117" s="1"/>
  <c r="F118"/>
  <c r="G118" s="1"/>
  <c r="H118" s="1"/>
  <c r="F119"/>
  <c r="G119"/>
  <c r="H119" s="1"/>
  <c r="I119"/>
  <c r="I118"/>
  <c r="I117"/>
  <c r="F110"/>
  <c r="G110" s="1"/>
  <c r="H110" s="1"/>
  <c r="I110"/>
  <c r="B110"/>
  <c r="B112"/>
  <c r="F112"/>
  <c r="G112" s="1"/>
  <c r="H112" s="1"/>
  <c r="I112"/>
  <c r="I92"/>
  <c r="I93"/>
  <c r="F93"/>
  <c r="G93" s="1"/>
  <c r="H93" s="1"/>
  <c r="B93"/>
  <c r="F70"/>
  <c r="G70"/>
  <c r="H70" s="1"/>
  <c r="F71"/>
  <c r="G71" s="1"/>
  <c r="H71" s="1"/>
  <c r="F72"/>
  <c r="G72" s="1"/>
  <c r="H72" s="1"/>
  <c r="I72"/>
  <c r="I71"/>
  <c r="I70"/>
  <c r="F319"/>
  <c r="G319" s="1"/>
  <c r="H319" s="1"/>
  <c r="I319"/>
  <c r="F320"/>
  <c r="G320" s="1"/>
  <c r="H320" s="1"/>
  <c r="I320"/>
  <c r="F46"/>
  <c r="G46"/>
  <c r="H46" s="1"/>
  <c r="F47"/>
  <c r="G47" s="1"/>
  <c r="H47" s="1"/>
  <c r="F48"/>
  <c r="G48" s="1"/>
  <c r="H48" s="1"/>
  <c r="F49"/>
  <c r="G49" s="1"/>
  <c r="H49" s="1"/>
  <c r="I48"/>
  <c r="I47"/>
  <c r="I46"/>
  <c r="F266"/>
  <c r="G266" s="1"/>
  <c r="H266" s="1"/>
  <c r="F267"/>
  <c r="G267"/>
  <c r="H267" s="1"/>
  <c r="F268"/>
  <c r="G268" s="1"/>
  <c r="H268" s="1"/>
  <c r="I268"/>
  <c r="I267"/>
  <c r="I266"/>
  <c r="F248"/>
  <c r="G248" s="1"/>
  <c r="H248" s="1"/>
  <c r="F249"/>
  <c r="G249" s="1"/>
  <c r="H249" s="1"/>
  <c r="F250"/>
  <c r="G250" s="1"/>
  <c r="H250" s="1"/>
  <c r="I250"/>
  <c r="I249"/>
  <c r="I248"/>
  <c r="F215"/>
  <c r="G215" s="1"/>
  <c r="H215" s="1"/>
  <c r="F216"/>
  <c r="G216"/>
  <c r="H216" s="1"/>
  <c r="F217"/>
  <c r="G217" s="1"/>
  <c r="H217" s="1"/>
  <c r="F218"/>
  <c r="G218" s="1"/>
  <c r="H218" s="1"/>
  <c r="I218"/>
  <c r="I217"/>
  <c r="I216"/>
  <c r="I215"/>
  <c r="F201"/>
  <c r="G201" s="1"/>
  <c r="H201" s="1"/>
  <c r="I201"/>
  <c r="B201"/>
  <c r="F181"/>
  <c r="G181" s="1"/>
  <c r="H181" s="1"/>
  <c r="I181"/>
  <c r="I26"/>
  <c r="I27"/>
  <c r="I28"/>
  <c r="F26"/>
  <c r="G26" s="1"/>
  <c r="H26" s="1"/>
  <c r="F27"/>
  <c r="G27" s="1"/>
  <c r="H27" s="1"/>
  <c r="F28"/>
  <c r="G28" s="1"/>
  <c r="H28" s="1"/>
  <c r="B28"/>
  <c r="B27"/>
  <c r="B26"/>
  <c r="B29"/>
  <c r="B30"/>
  <c r="B31"/>
  <c r="B32"/>
  <c r="B33"/>
  <c r="B34"/>
  <c r="B35"/>
  <c r="B36"/>
  <c r="B37"/>
  <c r="B38"/>
  <c r="B39"/>
  <c r="B40"/>
  <c r="B41"/>
  <c r="B42"/>
  <c r="B43"/>
  <c r="B44"/>
  <c r="B45"/>
  <c r="B50"/>
  <c r="B51"/>
  <c r="B52"/>
  <c r="B53"/>
  <c r="B54"/>
  <c r="B55"/>
  <c r="B56"/>
  <c r="B57"/>
  <c r="B58"/>
  <c r="B59"/>
  <c r="B60"/>
  <c r="B61"/>
  <c r="B62"/>
  <c r="B63"/>
  <c r="B64"/>
  <c r="B200"/>
  <c r="F200"/>
  <c r="G200"/>
  <c r="H200" s="1"/>
  <c r="I200"/>
  <c r="L34" i="32"/>
  <c r="L35"/>
  <c r="L36"/>
  <c r="L37"/>
  <c r="I34"/>
  <c r="J34" s="1"/>
  <c r="I35"/>
  <c r="J35" s="1"/>
  <c r="I36"/>
  <c r="J36" s="1"/>
  <c r="I37"/>
  <c r="J37" s="1"/>
  <c r="K37"/>
  <c r="M37"/>
  <c r="K36"/>
  <c r="M36"/>
  <c r="K35"/>
  <c r="M35"/>
  <c r="K34"/>
  <c r="M34"/>
  <c r="I43" i="36"/>
  <c r="I44"/>
  <c r="I45"/>
  <c r="G43"/>
  <c r="G44"/>
  <c r="G45"/>
  <c r="E45"/>
  <c r="E44"/>
  <c r="E43"/>
  <c r="K33" i="32"/>
  <c r="K32"/>
  <c r="K31"/>
  <c r="K30"/>
  <c r="K29"/>
  <c r="K28"/>
  <c r="K27"/>
  <c r="K26"/>
  <c r="K25"/>
  <c r="K24"/>
  <c r="K23"/>
  <c r="K22"/>
  <c r="K21"/>
  <c r="K20"/>
  <c r="K19"/>
  <c r="K18"/>
  <c r="K17"/>
  <c r="K16"/>
  <c r="K15"/>
  <c r="K14"/>
  <c r="K13"/>
  <c r="K12"/>
  <c r="K11"/>
  <c r="K10"/>
  <c r="K9"/>
  <c r="K8"/>
  <c r="K7"/>
  <c r="K6"/>
  <c r="K5"/>
  <c r="K4"/>
  <c r="F1008" i="43"/>
  <c r="G1008" s="1"/>
  <c r="I1302" i="32"/>
  <c r="J1302" s="1"/>
  <c r="I1301"/>
  <c r="J1301" s="1"/>
  <c r="I1300"/>
  <c r="J1300" s="1"/>
  <c r="I1299"/>
  <c r="J1299" s="1"/>
  <c r="I1298"/>
  <c r="J1298" s="1"/>
  <c r="I1297"/>
  <c r="J1297" s="1"/>
  <c r="I1296"/>
  <c r="J1296" s="1"/>
  <c r="I1295"/>
  <c r="J1295" s="1"/>
  <c r="I1294"/>
  <c r="J1294" s="1"/>
  <c r="I1293"/>
  <c r="J1293" s="1"/>
  <c r="I1292"/>
  <c r="J1292" s="1"/>
  <c r="I1291"/>
  <c r="J1291" s="1"/>
  <c r="I1290"/>
  <c r="J1290" s="1"/>
  <c r="I1289"/>
  <c r="J1289" s="1"/>
  <c r="I1288"/>
  <c r="J1288" s="1"/>
  <c r="I1287"/>
  <c r="J1287" s="1"/>
  <c r="I1286"/>
  <c r="J1286" s="1"/>
  <c r="I1285"/>
  <c r="J1285" s="1"/>
  <c r="I1284"/>
  <c r="J1284" s="1"/>
  <c r="I1283"/>
  <c r="J1283" s="1"/>
  <c r="I1282"/>
  <c r="J1282" s="1"/>
  <c r="I1281"/>
  <c r="J1281" s="1"/>
  <c r="I1280"/>
  <c r="J1280" s="1"/>
  <c r="I1279"/>
  <c r="J1279" s="1"/>
  <c r="I1278"/>
  <c r="J1278" s="1"/>
  <c r="I1277"/>
  <c r="J1277" s="1"/>
  <c r="I1276"/>
  <c r="J1276" s="1"/>
  <c r="I1275"/>
  <c r="J1275" s="1"/>
  <c r="I1274"/>
  <c r="J1274" s="1"/>
  <c r="I1273"/>
  <c r="J1273" s="1"/>
  <c r="I1272"/>
  <c r="J1272" s="1"/>
  <c r="I1271"/>
  <c r="J1271" s="1"/>
  <c r="I1270"/>
  <c r="J1270" s="1"/>
  <c r="I1269"/>
  <c r="J1269" s="1"/>
  <c r="I1268"/>
  <c r="J1268" s="1"/>
  <c r="I1267"/>
  <c r="J1267" s="1"/>
  <c r="I1266"/>
  <c r="J1266" s="1"/>
  <c r="I1265"/>
  <c r="J1265" s="1"/>
  <c r="I1264"/>
  <c r="J1264" s="1"/>
  <c r="I1263"/>
  <c r="J1263" s="1"/>
  <c r="I1262"/>
  <c r="J1262" s="1"/>
  <c r="I1261"/>
  <c r="J1261" s="1"/>
  <c r="I1260"/>
  <c r="J1260" s="1"/>
  <c r="I1259"/>
  <c r="J1259" s="1"/>
  <c r="I1258"/>
  <c r="J1258" s="1"/>
  <c r="I1257"/>
  <c r="J1257" s="1"/>
  <c r="I1256"/>
  <c r="J1256" s="1"/>
  <c r="I1255"/>
  <c r="J1255" s="1"/>
  <c r="I1254"/>
  <c r="J1254" s="1"/>
  <c r="I1253"/>
  <c r="J1253" s="1"/>
  <c r="I1252"/>
  <c r="J1252" s="1"/>
  <c r="I1251"/>
  <c r="J1251" s="1"/>
  <c r="I1250"/>
  <c r="J1250" s="1"/>
  <c r="I1249"/>
  <c r="J1249" s="1"/>
  <c r="I1248"/>
  <c r="J1248" s="1"/>
  <c r="I1247"/>
  <c r="J1247" s="1"/>
  <c r="I1246"/>
  <c r="J1246" s="1"/>
  <c r="I1245"/>
  <c r="J1245" s="1"/>
  <c r="I1244"/>
  <c r="J1244" s="1"/>
  <c r="I1243"/>
  <c r="J1243" s="1"/>
  <c r="I1242"/>
  <c r="J1242" s="1"/>
  <c r="I1241"/>
  <c r="J1241" s="1"/>
  <c r="I1240"/>
  <c r="J1240" s="1"/>
  <c r="I1239"/>
  <c r="J1239" s="1"/>
  <c r="I1238"/>
  <c r="J1238" s="1"/>
  <c r="I1237"/>
  <c r="J1237" s="1"/>
  <c r="I1236"/>
  <c r="J1236" s="1"/>
  <c r="I1235"/>
  <c r="J1235" s="1"/>
  <c r="I1234"/>
  <c r="J1234" s="1"/>
  <c r="I1233"/>
  <c r="J1233" s="1"/>
  <c r="I1232"/>
  <c r="J1232" s="1"/>
  <c r="I1231"/>
  <c r="J1231" s="1"/>
  <c r="I1230"/>
  <c r="J1230" s="1"/>
  <c r="I1229"/>
  <c r="J1229" s="1"/>
  <c r="I1228"/>
  <c r="J1228" s="1"/>
  <c r="I1227"/>
  <c r="J1227" s="1"/>
  <c r="I1226"/>
  <c r="J1226" s="1"/>
  <c r="I1225"/>
  <c r="J1225" s="1"/>
  <c r="I1224"/>
  <c r="J1224" s="1"/>
  <c r="I1223"/>
  <c r="J1223" s="1"/>
  <c r="I1222"/>
  <c r="J1222" s="1"/>
  <c r="I1221"/>
  <c r="J1221" s="1"/>
  <c r="I1220"/>
  <c r="J1220" s="1"/>
  <c r="I1219"/>
  <c r="J1219" s="1"/>
  <c r="I1218"/>
  <c r="J1218" s="1"/>
  <c r="I1217"/>
  <c r="J1217" s="1"/>
  <c r="I1216"/>
  <c r="J1216" s="1"/>
  <c r="I1215"/>
  <c r="J1215" s="1"/>
  <c r="I1214"/>
  <c r="J1214" s="1"/>
  <c r="I1213"/>
  <c r="J1213" s="1"/>
  <c r="I1212"/>
  <c r="J1212" s="1"/>
  <c r="I1211"/>
  <c r="J1211" s="1"/>
  <c r="I1210"/>
  <c r="J1210" s="1"/>
  <c r="I1209"/>
  <c r="J1209" s="1"/>
  <c r="I1208"/>
  <c r="J1208" s="1"/>
  <c r="I1207"/>
  <c r="J1207" s="1"/>
  <c r="I1206"/>
  <c r="J1206" s="1"/>
  <c r="I1205"/>
  <c r="J1205" s="1"/>
  <c r="I1204"/>
  <c r="J1204" s="1"/>
  <c r="I1203"/>
  <c r="J1203" s="1"/>
  <c r="I1202"/>
  <c r="J1202" s="1"/>
  <c r="I1201"/>
  <c r="J1201" s="1"/>
  <c r="I1200"/>
  <c r="J1200" s="1"/>
  <c r="I1199"/>
  <c r="J1199" s="1"/>
  <c r="I1198"/>
  <c r="J1198" s="1"/>
  <c r="I1197"/>
  <c r="J1197" s="1"/>
  <c r="I1196"/>
  <c r="J1196" s="1"/>
  <c r="I1195"/>
  <c r="J1195" s="1"/>
  <c r="I1194"/>
  <c r="J1194" s="1"/>
  <c r="I1193"/>
  <c r="J1193" s="1"/>
  <c r="I1192"/>
  <c r="J1192" s="1"/>
  <c r="I1191"/>
  <c r="J1191" s="1"/>
  <c r="I1190"/>
  <c r="J1190" s="1"/>
  <c r="I1189"/>
  <c r="J1189" s="1"/>
  <c r="I1188"/>
  <c r="J1188" s="1"/>
  <c r="I1187"/>
  <c r="J1187" s="1"/>
  <c r="I1186"/>
  <c r="J1186" s="1"/>
  <c r="I1185"/>
  <c r="J1185" s="1"/>
  <c r="I1184"/>
  <c r="J1184" s="1"/>
  <c r="I1183"/>
  <c r="J1183" s="1"/>
  <c r="I1182"/>
  <c r="J1182" s="1"/>
  <c r="I1181"/>
  <c r="J1181" s="1"/>
  <c r="I1180"/>
  <c r="J1180" s="1"/>
  <c r="I1179"/>
  <c r="J1179" s="1"/>
  <c r="I1178"/>
  <c r="J1178" s="1"/>
  <c r="I1177"/>
  <c r="J1177" s="1"/>
  <c r="I1176"/>
  <c r="J1176" s="1"/>
  <c r="I1175"/>
  <c r="J1175" s="1"/>
  <c r="I1174"/>
  <c r="J1174" s="1"/>
  <c r="I1173"/>
  <c r="J1173" s="1"/>
  <c r="I1172"/>
  <c r="J1172" s="1"/>
  <c r="I1171"/>
  <c r="J1171" s="1"/>
  <c r="I1170"/>
  <c r="J1170" s="1"/>
  <c r="I1169"/>
  <c r="J1169" s="1"/>
  <c r="I1168"/>
  <c r="J1168" s="1"/>
  <c r="I1167"/>
  <c r="J1167" s="1"/>
  <c r="I1166"/>
  <c r="J1166" s="1"/>
  <c r="I1165"/>
  <c r="J1165" s="1"/>
  <c r="I1164"/>
  <c r="J1164" s="1"/>
  <c r="I1163"/>
  <c r="J1163" s="1"/>
  <c r="I1162"/>
  <c r="J1162" s="1"/>
  <c r="I1161"/>
  <c r="J1161" s="1"/>
  <c r="I1160"/>
  <c r="J1160" s="1"/>
  <c r="I1159"/>
  <c r="J1159" s="1"/>
  <c r="I1158"/>
  <c r="J1158" s="1"/>
  <c r="I1157"/>
  <c r="J1157" s="1"/>
  <c r="I1156"/>
  <c r="J1156" s="1"/>
  <c r="I1155"/>
  <c r="J1155" s="1"/>
  <c r="I1154"/>
  <c r="J1154" s="1"/>
  <c r="I1153"/>
  <c r="J1153" s="1"/>
  <c r="I1152"/>
  <c r="J1152" s="1"/>
  <c r="I1151"/>
  <c r="J1151" s="1"/>
  <c r="I1150"/>
  <c r="J1150" s="1"/>
  <c r="I1149"/>
  <c r="J1149" s="1"/>
  <c r="I1148"/>
  <c r="J1148" s="1"/>
  <c r="I1147"/>
  <c r="J1147" s="1"/>
  <c r="I1146"/>
  <c r="J1146" s="1"/>
  <c r="I1145"/>
  <c r="J1145" s="1"/>
  <c r="I1144"/>
  <c r="J1144" s="1"/>
  <c r="I1143"/>
  <c r="J1143" s="1"/>
  <c r="I1142"/>
  <c r="J1142" s="1"/>
  <c r="I1141"/>
  <c r="J1141" s="1"/>
  <c r="I1140"/>
  <c r="J1140" s="1"/>
  <c r="I1139"/>
  <c r="J1139" s="1"/>
  <c r="I1138"/>
  <c r="J1138" s="1"/>
  <c r="I1137"/>
  <c r="J1137" s="1"/>
  <c r="I1136"/>
  <c r="J1136" s="1"/>
  <c r="I1135"/>
  <c r="J1135" s="1"/>
  <c r="I1134"/>
  <c r="J1134" s="1"/>
  <c r="I1133"/>
  <c r="J1133" s="1"/>
  <c r="I1132"/>
  <c r="J1132" s="1"/>
  <c r="I1131"/>
  <c r="J1131" s="1"/>
  <c r="I1130"/>
  <c r="J1130" s="1"/>
  <c r="I1129"/>
  <c r="J1129" s="1"/>
  <c r="I1128"/>
  <c r="J1128" s="1"/>
  <c r="I1127"/>
  <c r="J1127" s="1"/>
  <c r="I1126"/>
  <c r="J1126" s="1"/>
  <c r="I1125"/>
  <c r="J1125" s="1"/>
  <c r="I1124"/>
  <c r="J1124" s="1"/>
  <c r="I1123"/>
  <c r="J1123" s="1"/>
  <c r="I1122"/>
  <c r="J1122" s="1"/>
  <c r="I1121"/>
  <c r="J1121" s="1"/>
  <c r="I1120"/>
  <c r="J1120" s="1"/>
  <c r="I1119"/>
  <c r="J1119" s="1"/>
  <c r="I1118"/>
  <c r="J1118" s="1"/>
  <c r="I1117"/>
  <c r="J1117" s="1"/>
  <c r="I1116"/>
  <c r="J1116" s="1"/>
  <c r="I1115"/>
  <c r="J1115" s="1"/>
  <c r="I1114"/>
  <c r="J1114" s="1"/>
  <c r="I1113"/>
  <c r="J1113" s="1"/>
  <c r="I1112"/>
  <c r="J1112" s="1"/>
  <c r="I1111"/>
  <c r="J1111" s="1"/>
  <c r="I1110"/>
  <c r="J1110" s="1"/>
  <c r="I1109"/>
  <c r="J1109" s="1"/>
  <c r="I1108"/>
  <c r="J1108" s="1"/>
  <c r="I1107"/>
  <c r="J1107" s="1"/>
  <c r="I1106"/>
  <c r="J1106" s="1"/>
  <c r="I1105"/>
  <c r="J1105" s="1"/>
  <c r="I1104"/>
  <c r="J1104" s="1"/>
  <c r="I1103"/>
  <c r="J1103" s="1"/>
  <c r="I1102"/>
  <c r="J1102" s="1"/>
  <c r="I1101"/>
  <c r="J1101" s="1"/>
  <c r="I1100"/>
  <c r="J1100" s="1"/>
  <c r="I1099"/>
  <c r="J1099" s="1"/>
  <c r="I1098"/>
  <c r="J1098" s="1"/>
  <c r="I1097"/>
  <c r="J1097" s="1"/>
  <c r="I1096"/>
  <c r="J1096" s="1"/>
  <c r="I1095"/>
  <c r="J1095" s="1"/>
  <c r="I1094"/>
  <c r="J1094" s="1"/>
  <c r="I1093"/>
  <c r="J1093" s="1"/>
  <c r="I1092"/>
  <c r="J1092" s="1"/>
  <c r="I1091"/>
  <c r="J1091" s="1"/>
  <c r="I1090"/>
  <c r="J1090" s="1"/>
  <c r="I1089"/>
  <c r="J1089" s="1"/>
  <c r="I1088"/>
  <c r="J1088" s="1"/>
  <c r="I1087"/>
  <c r="J1087" s="1"/>
  <c r="I1086"/>
  <c r="J1086" s="1"/>
  <c r="I1085"/>
  <c r="J1085" s="1"/>
  <c r="I1084"/>
  <c r="J1084" s="1"/>
  <c r="I1083"/>
  <c r="J1083" s="1"/>
  <c r="I1082"/>
  <c r="J1082" s="1"/>
  <c r="I1081"/>
  <c r="J1081" s="1"/>
  <c r="I1080"/>
  <c r="J1080" s="1"/>
  <c r="I1079"/>
  <c r="J1079" s="1"/>
  <c r="I1078"/>
  <c r="J1078" s="1"/>
  <c r="I1077"/>
  <c r="J1077" s="1"/>
  <c r="I1076"/>
  <c r="J1076" s="1"/>
  <c r="I1075"/>
  <c r="J1075" s="1"/>
  <c r="I1074"/>
  <c r="J1074" s="1"/>
  <c r="I1073"/>
  <c r="J1073" s="1"/>
  <c r="I1072"/>
  <c r="J1072" s="1"/>
  <c r="I1071"/>
  <c r="J1071" s="1"/>
  <c r="I1070"/>
  <c r="J1070" s="1"/>
  <c r="I1069"/>
  <c r="J1069" s="1"/>
  <c r="I1068"/>
  <c r="J1068" s="1"/>
  <c r="I1067"/>
  <c r="J1067" s="1"/>
  <c r="I1066"/>
  <c r="J1066" s="1"/>
  <c r="I1065"/>
  <c r="J1065" s="1"/>
  <c r="I1064"/>
  <c r="J1064" s="1"/>
  <c r="I1063"/>
  <c r="J1063" s="1"/>
  <c r="I1062"/>
  <c r="J1062" s="1"/>
  <c r="I1061"/>
  <c r="J1061" s="1"/>
  <c r="I1060"/>
  <c r="J1060" s="1"/>
  <c r="I1059"/>
  <c r="J1059" s="1"/>
  <c r="I1058"/>
  <c r="J1058" s="1"/>
  <c r="I1057"/>
  <c r="J1057" s="1"/>
  <c r="I1056"/>
  <c r="J1056" s="1"/>
  <c r="I1055"/>
  <c r="J1055" s="1"/>
  <c r="I1054"/>
  <c r="J1054" s="1"/>
  <c r="I1053"/>
  <c r="J1053" s="1"/>
  <c r="I1052"/>
  <c r="J1052" s="1"/>
  <c r="I1051"/>
  <c r="J1051" s="1"/>
  <c r="I1050"/>
  <c r="J1050" s="1"/>
  <c r="I1049"/>
  <c r="J1049" s="1"/>
  <c r="I1048"/>
  <c r="J1048" s="1"/>
  <c r="I1047"/>
  <c r="J1047" s="1"/>
  <c r="I1046"/>
  <c r="J1046" s="1"/>
  <c r="I1045"/>
  <c r="J1045" s="1"/>
  <c r="I1044"/>
  <c r="J1044" s="1"/>
  <c r="I1043"/>
  <c r="J1043" s="1"/>
  <c r="I1042"/>
  <c r="J1042" s="1"/>
  <c r="I1041"/>
  <c r="J1041" s="1"/>
  <c r="I1040"/>
  <c r="J1040" s="1"/>
  <c r="I1039"/>
  <c r="J1039" s="1"/>
  <c r="I1038"/>
  <c r="J1038" s="1"/>
  <c r="I1037"/>
  <c r="J1037" s="1"/>
  <c r="I1036"/>
  <c r="J1036" s="1"/>
  <c r="I1035"/>
  <c r="J1035" s="1"/>
  <c r="I1034"/>
  <c r="J1034" s="1"/>
  <c r="I1033"/>
  <c r="J1033" s="1"/>
  <c r="I1032"/>
  <c r="J1032" s="1"/>
  <c r="I1031"/>
  <c r="J1031" s="1"/>
  <c r="I1030"/>
  <c r="J1030" s="1"/>
  <c r="I1029"/>
  <c r="J1029" s="1"/>
  <c r="I1028"/>
  <c r="J1028" s="1"/>
  <c r="I1027"/>
  <c r="J1027" s="1"/>
  <c r="I1026"/>
  <c r="J1026" s="1"/>
  <c r="I1025"/>
  <c r="J1025" s="1"/>
  <c r="I1024"/>
  <c r="J1024" s="1"/>
  <c r="I1023"/>
  <c r="J1023" s="1"/>
  <c r="I1022"/>
  <c r="J1022" s="1"/>
  <c r="I1021"/>
  <c r="J1021" s="1"/>
  <c r="I1020"/>
  <c r="J1020" s="1"/>
  <c r="I1019"/>
  <c r="J1019" s="1"/>
  <c r="I1018"/>
  <c r="J1018" s="1"/>
  <c r="I1017"/>
  <c r="J1017" s="1"/>
  <c r="I1016"/>
  <c r="J1016" s="1"/>
  <c r="I1015"/>
  <c r="J1015" s="1"/>
  <c r="I1014"/>
  <c r="J1014" s="1"/>
  <c r="I1013"/>
  <c r="J1013" s="1"/>
  <c r="I1012"/>
  <c r="J1012" s="1"/>
  <c r="I1011"/>
  <c r="J1011" s="1"/>
  <c r="I1010"/>
  <c r="J1010" s="1"/>
  <c r="I1009"/>
  <c r="J1009" s="1"/>
  <c r="I1008"/>
  <c r="J1008" s="1"/>
  <c r="I1007"/>
  <c r="J1007" s="1"/>
  <c r="I1006"/>
  <c r="J1006" s="1"/>
  <c r="I1005"/>
  <c r="J1005" s="1"/>
  <c r="I1004"/>
  <c r="J1004" s="1"/>
  <c r="I1003"/>
  <c r="J1003" s="1"/>
  <c r="I1002"/>
  <c r="J1002" s="1"/>
  <c r="I1001"/>
  <c r="J1001" s="1"/>
  <c r="I1000"/>
  <c r="J1000" s="1"/>
  <c r="I999"/>
  <c r="J999" s="1"/>
  <c r="I998"/>
  <c r="J998" s="1"/>
  <c r="I997"/>
  <c r="J997" s="1"/>
  <c r="I996"/>
  <c r="J996" s="1"/>
  <c r="I995"/>
  <c r="J995" s="1"/>
  <c r="I994"/>
  <c r="J994" s="1"/>
  <c r="I993"/>
  <c r="J993" s="1"/>
  <c r="I992"/>
  <c r="J992" s="1"/>
  <c r="I991"/>
  <c r="J991" s="1"/>
  <c r="I990"/>
  <c r="J990" s="1"/>
  <c r="I989"/>
  <c r="J989" s="1"/>
  <c r="I988"/>
  <c r="J988" s="1"/>
  <c r="I987"/>
  <c r="J987" s="1"/>
  <c r="I986"/>
  <c r="J986" s="1"/>
  <c r="I985"/>
  <c r="J985" s="1"/>
  <c r="I984"/>
  <c r="J984" s="1"/>
  <c r="I983"/>
  <c r="J983" s="1"/>
  <c r="I982"/>
  <c r="J982" s="1"/>
  <c r="I981"/>
  <c r="J981" s="1"/>
  <c r="I980"/>
  <c r="J980" s="1"/>
  <c r="I979"/>
  <c r="J979" s="1"/>
  <c r="I978"/>
  <c r="J978" s="1"/>
  <c r="I977"/>
  <c r="J977" s="1"/>
  <c r="I976"/>
  <c r="J976" s="1"/>
  <c r="I975"/>
  <c r="J975" s="1"/>
  <c r="I974"/>
  <c r="J974" s="1"/>
  <c r="I973"/>
  <c r="J973" s="1"/>
  <c r="I972"/>
  <c r="J972" s="1"/>
  <c r="I971"/>
  <c r="J971" s="1"/>
  <c r="I970"/>
  <c r="J970" s="1"/>
  <c r="I969"/>
  <c r="J969" s="1"/>
  <c r="I968"/>
  <c r="J968" s="1"/>
  <c r="I967"/>
  <c r="J967" s="1"/>
  <c r="I966"/>
  <c r="J966" s="1"/>
  <c r="I965"/>
  <c r="J965" s="1"/>
  <c r="I964"/>
  <c r="J964" s="1"/>
  <c r="I963"/>
  <c r="J963" s="1"/>
  <c r="I962"/>
  <c r="J962" s="1"/>
  <c r="I961"/>
  <c r="J961" s="1"/>
  <c r="I960"/>
  <c r="J960" s="1"/>
  <c r="I959"/>
  <c r="J959" s="1"/>
  <c r="I958"/>
  <c r="J958" s="1"/>
  <c r="I957"/>
  <c r="J957" s="1"/>
  <c r="I956"/>
  <c r="J956" s="1"/>
  <c r="I955"/>
  <c r="J955" s="1"/>
  <c r="I954"/>
  <c r="J954" s="1"/>
  <c r="I953"/>
  <c r="J953" s="1"/>
  <c r="I952"/>
  <c r="J952" s="1"/>
  <c r="I951"/>
  <c r="J951" s="1"/>
  <c r="I950"/>
  <c r="J950" s="1"/>
  <c r="I949"/>
  <c r="J949" s="1"/>
  <c r="I948"/>
  <c r="J948" s="1"/>
  <c r="I947"/>
  <c r="J947" s="1"/>
  <c r="I946"/>
  <c r="J946" s="1"/>
  <c r="I945"/>
  <c r="J945" s="1"/>
  <c r="I944"/>
  <c r="J944" s="1"/>
  <c r="I943"/>
  <c r="J943" s="1"/>
  <c r="I942"/>
  <c r="J942" s="1"/>
  <c r="I941"/>
  <c r="J941" s="1"/>
  <c r="I940"/>
  <c r="J940" s="1"/>
  <c r="I939"/>
  <c r="J939" s="1"/>
  <c r="I938"/>
  <c r="J938" s="1"/>
  <c r="I937"/>
  <c r="J937" s="1"/>
  <c r="I936"/>
  <c r="J936" s="1"/>
  <c r="I935"/>
  <c r="J935" s="1"/>
  <c r="I934"/>
  <c r="J934" s="1"/>
  <c r="I933"/>
  <c r="J933" s="1"/>
  <c r="I932"/>
  <c r="J932" s="1"/>
  <c r="I931"/>
  <c r="J931" s="1"/>
  <c r="I930"/>
  <c r="J930" s="1"/>
  <c r="I929"/>
  <c r="J929" s="1"/>
  <c r="I928"/>
  <c r="J928" s="1"/>
  <c r="I927"/>
  <c r="J927" s="1"/>
  <c r="I926"/>
  <c r="J926" s="1"/>
  <c r="I925"/>
  <c r="J925" s="1"/>
  <c r="I924"/>
  <c r="J924" s="1"/>
  <c r="I923"/>
  <c r="J923" s="1"/>
  <c r="I922"/>
  <c r="J922" s="1"/>
  <c r="I921"/>
  <c r="J921" s="1"/>
  <c r="I920"/>
  <c r="J920" s="1"/>
  <c r="I919"/>
  <c r="J919" s="1"/>
  <c r="I918"/>
  <c r="J918" s="1"/>
  <c r="I917"/>
  <c r="J917" s="1"/>
  <c r="I916"/>
  <c r="J916" s="1"/>
  <c r="I915"/>
  <c r="J915" s="1"/>
  <c r="I914"/>
  <c r="J914" s="1"/>
  <c r="I913"/>
  <c r="J913" s="1"/>
  <c r="I912"/>
  <c r="J912" s="1"/>
  <c r="I911"/>
  <c r="J911" s="1"/>
  <c r="I910"/>
  <c r="J910" s="1"/>
  <c r="I909"/>
  <c r="J909" s="1"/>
  <c r="I908"/>
  <c r="J908" s="1"/>
  <c r="I907"/>
  <c r="J907" s="1"/>
  <c r="I906"/>
  <c r="J906" s="1"/>
  <c r="I905"/>
  <c r="J905" s="1"/>
  <c r="I904"/>
  <c r="J904" s="1"/>
  <c r="I903"/>
  <c r="J903" s="1"/>
  <c r="I902"/>
  <c r="J902" s="1"/>
  <c r="I901"/>
  <c r="J901" s="1"/>
  <c r="I900"/>
  <c r="J900" s="1"/>
  <c r="I899"/>
  <c r="J899" s="1"/>
  <c r="I898"/>
  <c r="J898" s="1"/>
  <c r="I897"/>
  <c r="J897" s="1"/>
  <c r="I896"/>
  <c r="J896" s="1"/>
  <c r="I895"/>
  <c r="J895" s="1"/>
  <c r="I894"/>
  <c r="J894" s="1"/>
  <c r="I893"/>
  <c r="J893" s="1"/>
  <c r="I892"/>
  <c r="J892" s="1"/>
  <c r="I891"/>
  <c r="J891" s="1"/>
  <c r="I890"/>
  <c r="J890" s="1"/>
  <c r="I889"/>
  <c r="J889" s="1"/>
  <c r="I888"/>
  <c r="J888" s="1"/>
  <c r="I887"/>
  <c r="J887" s="1"/>
  <c r="I886"/>
  <c r="J886" s="1"/>
  <c r="I885"/>
  <c r="J885" s="1"/>
  <c r="I884"/>
  <c r="J884" s="1"/>
  <c r="I883"/>
  <c r="J883" s="1"/>
  <c r="I882"/>
  <c r="J882" s="1"/>
  <c r="I881"/>
  <c r="J881" s="1"/>
  <c r="I880"/>
  <c r="J880" s="1"/>
  <c r="I879"/>
  <c r="J879" s="1"/>
  <c r="I878"/>
  <c r="J878" s="1"/>
  <c r="I877"/>
  <c r="J877" s="1"/>
  <c r="I876"/>
  <c r="J876" s="1"/>
  <c r="I875"/>
  <c r="J875" s="1"/>
  <c r="I874"/>
  <c r="J874" s="1"/>
  <c r="I873"/>
  <c r="J873" s="1"/>
  <c r="I872"/>
  <c r="J872" s="1"/>
  <c r="I871"/>
  <c r="J871" s="1"/>
  <c r="I870"/>
  <c r="J870" s="1"/>
  <c r="I869"/>
  <c r="J869" s="1"/>
  <c r="I868"/>
  <c r="J868" s="1"/>
  <c r="I867"/>
  <c r="J867" s="1"/>
  <c r="I866"/>
  <c r="J866" s="1"/>
  <c r="I865"/>
  <c r="J865" s="1"/>
  <c r="I864"/>
  <c r="J864" s="1"/>
  <c r="I863"/>
  <c r="J863" s="1"/>
  <c r="I862"/>
  <c r="J862" s="1"/>
  <c r="I861"/>
  <c r="J861" s="1"/>
  <c r="I860"/>
  <c r="J860" s="1"/>
  <c r="I859"/>
  <c r="J859" s="1"/>
  <c r="I858"/>
  <c r="J858" s="1"/>
  <c r="I857"/>
  <c r="J857" s="1"/>
  <c r="I856"/>
  <c r="J856" s="1"/>
  <c r="I855"/>
  <c r="J855" s="1"/>
  <c r="I854"/>
  <c r="J854" s="1"/>
  <c r="I853"/>
  <c r="J853" s="1"/>
  <c r="I852"/>
  <c r="J852" s="1"/>
  <c r="I851"/>
  <c r="J851" s="1"/>
  <c r="I850"/>
  <c r="J850" s="1"/>
  <c r="I849"/>
  <c r="J849" s="1"/>
  <c r="I848"/>
  <c r="J848" s="1"/>
  <c r="I847"/>
  <c r="J847" s="1"/>
  <c r="I846"/>
  <c r="J846" s="1"/>
  <c r="I845"/>
  <c r="J845" s="1"/>
  <c r="I844"/>
  <c r="J844" s="1"/>
  <c r="I843"/>
  <c r="J843" s="1"/>
  <c r="I842"/>
  <c r="J842" s="1"/>
  <c r="I841"/>
  <c r="J841" s="1"/>
  <c r="I840"/>
  <c r="J840" s="1"/>
  <c r="I839"/>
  <c r="J839" s="1"/>
  <c r="I838"/>
  <c r="J838" s="1"/>
  <c r="I837"/>
  <c r="J837" s="1"/>
  <c r="I836"/>
  <c r="J836" s="1"/>
  <c r="I835"/>
  <c r="J835" s="1"/>
  <c r="I834"/>
  <c r="J834" s="1"/>
  <c r="I833"/>
  <c r="J833" s="1"/>
  <c r="I832"/>
  <c r="J832" s="1"/>
  <c r="I831"/>
  <c r="J831" s="1"/>
  <c r="I830"/>
  <c r="J830" s="1"/>
  <c r="I829"/>
  <c r="J829" s="1"/>
  <c r="I828"/>
  <c r="J828" s="1"/>
  <c r="I827"/>
  <c r="J827" s="1"/>
  <c r="I826"/>
  <c r="J826" s="1"/>
  <c r="I825"/>
  <c r="J825" s="1"/>
  <c r="I824"/>
  <c r="J824" s="1"/>
  <c r="I823"/>
  <c r="J823" s="1"/>
  <c r="I822"/>
  <c r="J822" s="1"/>
  <c r="I821"/>
  <c r="J821" s="1"/>
  <c r="I820"/>
  <c r="J820" s="1"/>
  <c r="I819"/>
  <c r="J819" s="1"/>
  <c r="I818"/>
  <c r="J818" s="1"/>
  <c r="I817"/>
  <c r="J817" s="1"/>
  <c r="I816"/>
  <c r="J816" s="1"/>
  <c r="I815"/>
  <c r="J815" s="1"/>
  <c r="I814"/>
  <c r="J814" s="1"/>
  <c r="I813"/>
  <c r="J813" s="1"/>
  <c r="I812"/>
  <c r="J812" s="1"/>
  <c r="I811"/>
  <c r="J811" s="1"/>
  <c r="I810"/>
  <c r="J810" s="1"/>
  <c r="I809"/>
  <c r="J809" s="1"/>
  <c r="I808"/>
  <c r="J808" s="1"/>
  <c r="I807"/>
  <c r="J807" s="1"/>
  <c r="I806"/>
  <c r="J806" s="1"/>
  <c r="I805"/>
  <c r="J805" s="1"/>
  <c r="I804"/>
  <c r="J804" s="1"/>
  <c r="I803"/>
  <c r="J803" s="1"/>
  <c r="I802"/>
  <c r="J802" s="1"/>
  <c r="I801"/>
  <c r="J801" s="1"/>
  <c r="I800"/>
  <c r="J800" s="1"/>
  <c r="I799"/>
  <c r="J799" s="1"/>
  <c r="I798"/>
  <c r="J798" s="1"/>
  <c r="I797"/>
  <c r="J797" s="1"/>
  <c r="I796"/>
  <c r="J796" s="1"/>
  <c r="I795"/>
  <c r="J795" s="1"/>
  <c r="I794"/>
  <c r="J794" s="1"/>
  <c r="I793"/>
  <c r="J793" s="1"/>
  <c r="I792"/>
  <c r="J792" s="1"/>
  <c r="I791"/>
  <c r="J791" s="1"/>
  <c r="I790"/>
  <c r="J790" s="1"/>
  <c r="I789"/>
  <c r="J789" s="1"/>
  <c r="I788"/>
  <c r="J788" s="1"/>
  <c r="I787"/>
  <c r="J787" s="1"/>
  <c r="I786"/>
  <c r="J786" s="1"/>
  <c r="I785"/>
  <c r="J785" s="1"/>
  <c r="I784"/>
  <c r="J784" s="1"/>
  <c r="I783"/>
  <c r="J783" s="1"/>
  <c r="I782"/>
  <c r="J782" s="1"/>
  <c r="I781"/>
  <c r="J781" s="1"/>
  <c r="I780"/>
  <c r="J780" s="1"/>
  <c r="I779"/>
  <c r="J779" s="1"/>
  <c r="I778"/>
  <c r="J778" s="1"/>
  <c r="I777"/>
  <c r="J777" s="1"/>
  <c r="I776"/>
  <c r="J776" s="1"/>
  <c r="I775"/>
  <c r="J775" s="1"/>
  <c r="I774"/>
  <c r="J774" s="1"/>
  <c r="I773"/>
  <c r="J773" s="1"/>
  <c r="I772"/>
  <c r="J772" s="1"/>
  <c r="I771"/>
  <c r="J771" s="1"/>
  <c r="I770"/>
  <c r="J770" s="1"/>
  <c r="I769"/>
  <c r="J769" s="1"/>
  <c r="I768"/>
  <c r="J768" s="1"/>
  <c r="I767"/>
  <c r="J767" s="1"/>
  <c r="I766"/>
  <c r="J766" s="1"/>
  <c r="I765"/>
  <c r="J765" s="1"/>
  <c r="I764"/>
  <c r="J764" s="1"/>
  <c r="I763"/>
  <c r="J763" s="1"/>
  <c r="I762"/>
  <c r="J762" s="1"/>
  <c r="I761"/>
  <c r="J761" s="1"/>
  <c r="I760"/>
  <c r="J760" s="1"/>
  <c r="I759"/>
  <c r="J759" s="1"/>
  <c r="I758"/>
  <c r="J758" s="1"/>
  <c r="I757"/>
  <c r="J757" s="1"/>
  <c r="I756"/>
  <c r="J756" s="1"/>
  <c r="I755"/>
  <c r="J755" s="1"/>
  <c r="I754"/>
  <c r="J754" s="1"/>
  <c r="I753"/>
  <c r="J753" s="1"/>
  <c r="I752"/>
  <c r="J752" s="1"/>
  <c r="I751"/>
  <c r="J751" s="1"/>
  <c r="I750"/>
  <c r="J750" s="1"/>
  <c r="I749"/>
  <c r="J749" s="1"/>
  <c r="I748"/>
  <c r="J748" s="1"/>
  <c r="I747"/>
  <c r="J747" s="1"/>
  <c r="I746"/>
  <c r="J746" s="1"/>
  <c r="I745"/>
  <c r="J745" s="1"/>
  <c r="I744"/>
  <c r="J744" s="1"/>
  <c r="I743"/>
  <c r="J743" s="1"/>
  <c r="I742"/>
  <c r="J742" s="1"/>
  <c r="I741"/>
  <c r="J741" s="1"/>
  <c r="I740"/>
  <c r="J740" s="1"/>
  <c r="I739"/>
  <c r="J739" s="1"/>
  <c r="I738"/>
  <c r="J738" s="1"/>
  <c r="I737"/>
  <c r="J737" s="1"/>
  <c r="I736"/>
  <c r="J736" s="1"/>
  <c r="I735"/>
  <c r="J735" s="1"/>
  <c r="I734"/>
  <c r="J734" s="1"/>
  <c r="I733"/>
  <c r="J733" s="1"/>
  <c r="I732"/>
  <c r="J732" s="1"/>
  <c r="I731"/>
  <c r="J731" s="1"/>
  <c r="I730"/>
  <c r="J730" s="1"/>
  <c r="I729"/>
  <c r="J729" s="1"/>
  <c r="I728"/>
  <c r="J728" s="1"/>
  <c r="I727"/>
  <c r="J727" s="1"/>
  <c r="I726"/>
  <c r="J726" s="1"/>
  <c r="I725"/>
  <c r="J725" s="1"/>
  <c r="I724"/>
  <c r="J724" s="1"/>
  <c r="I723"/>
  <c r="J723" s="1"/>
  <c r="I722"/>
  <c r="J722" s="1"/>
  <c r="I721"/>
  <c r="J721" s="1"/>
  <c r="I720"/>
  <c r="J720" s="1"/>
  <c r="I719"/>
  <c r="J719" s="1"/>
  <c r="I718"/>
  <c r="J718" s="1"/>
  <c r="I717"/>
  <c r="J717" s="1"/>
  <c r="I716"/>
  <c r="J716" s="1"/>
  <c r="I715"/>
  <c r="J715" s="1"/>
  <c r="I714"/>
  <c r="J714" s="1"/>
  <c r="I713"/>
  <c r="J713" s="1"/>
  <c r="I712"/>
  <c r="J712" s="1"/>
  <c r="I711"/>
  <c r="J711" s="1"/>
  <c r="I710"/>
  <c r="J710" s="1"/>
  <c r="I709"/>
  <c r="J709" s="1"/>
  <c r="I708"/>
  <c r="J708" s="1"/>
  <c r="I707"/>
  <c r="J707" s="1"/>
  <c r="I706"/>
  <c r="J706" s="1"/>
  <c r="I705"/>
  <c r="J705" s="1"/>
  <c r="I704"/>
  <c r="J704" s="1"/>
  <c r="I703"/>
  <c r="J703" s="1"/>
  <c r="I702"/>
  <c r="J702" s="1"/>
  <c r="I701"/>
  <c r="J701" s="1"/>
  <c r="I700"/>
  <c r="J700" s="1"/>
  <c r="I699"/>
  <c r="J699" s="1"/>
  <c r="I698"/>
  <c r="J698" s="1"/>
  <c r="I697"/>
  <c r="J697" s="1"/>
  <c r="I696"/>
  <c r="J696" s="1"/>
  <c r="I695"/>
  <c r="J695" s="1"/>
  <c r="I694"/>
  <c r="J694" s="1"/>
  <c r="I693"/>
  <c r="J693" s="1"/>
  <c r="I692"/>
  <c r="J692" s="1"/>
  <c r="I691"/>
  <c r="J691" s="1"/>
  <c r="I690"/>
  <c r="J690" s="1"/>
  <c r="I689"/>
  <c r="J689" s="1"/>
  <c r="I688"/>
  <c r="J688" s="1"/>
  <c r="I687"/>
  <c r="J687" s="1"/>
  <c r="I686"/>
  <c r="J686" s="1"/>
  <c r="I685"/>
  <c r="J685" s="1"/>
  <c r="I684"/>
  <c r="J684" s="1"/>
  <c r="I683"/>
  <c r="J683" s="1"/>
  <c r="I682"/>
  <c r="J682" s="1"/>
  <c r="I681"/>
  <c r="J681" s="1"/>
  <c r="I680"/>
  <c r="J680" s="1"/>
  <c r="I679"/>
  <c r="J679" s="1"/>
  <c r="I678"/>
  <c r="J678" s="1"/>
  <c r="I677"/>
  <c r="J677" s="1"/>
  <c r="I676"/>
  <c r="J676" s="1"/>
  <c r="I675"/>
  <c r="J675" s="1"/>
  <c r="I674"/>
  <c r="J674" s="1"/>
  <c r="I673"/>
  <c r="J673" s="1"/>
  <c r="I672"/>
  <c r="J672" s="1"/>
  <c r="I671"/>
  <c r="J671" s="1"/>
  <c r="I670"/>
  <c r="J670" s="1"/>
  <c r="I669"/>
  <c r="J669" s="1"/>
  <c r="I668"/>
  <c r="J668" s="1"/>
  <c r="I667"/>
  <c r="J667" s="1"/>
  <c r="I666"/>
  <c r="J666" s="1"/>
  <c r="I665"/>
  <c r="J665" s="1"/>
  <c r="I664"/>
  <c r="J664" s="1"/>
  <c r="I663"/>
  <c r="J663" s="1"/>
  <c r="I662"/>
  <c r="J662" s="1"/>
  <c r="I661"/>
  <c r="J661" s="1"/>
  <c r="I660"/>
  <c r="J660" s="1"/>
  <c r="I659"/>
  <c r="J659" s="1"/>
  <c r="I658"/>
  <c r="J658" s="1"/>
  <c r="I657"/>
  <c r="J657" s="1"/>
  <c r="I656"/>
  <c r="J656" s="1"/>
  <c r="I655"/>
  <c r="J655" s="1"/>
  <c r="I654"/>
  <c r="J654" s="1"/>
  <c r="I653"/>
  <c r="J653" s="1"/>
  <c r="I652"/>
  <c r="J652" s="1"/>
  <c r="I651"/>
  <c r="J651" s="1"/>
  <c r="I650"/>
  <c r="J650" s="1"/>
  <c r="I649"/>
  <c r="J649" s="1"/>
  <c r="I648"/>
  <c r="J648" s="1"/>
  <c r="I647"/>
  <c r="J647" s="1"/>
  <c r="I646"/>
  <c r="J646" s="1"/>
  <c r="I645"/>
  <c r="J645" s="1"/>
  <c r="I644"/>
  <c r="J644" s="1"/>
  <c r="I643"/>
  <c r="J643" s="1"/>
  <c r="I642"/>
  <c r="J642" s="1"/>
  <c r="I641"/>
  <c r="J641" s="1"/>
  <c r="I640"/>
  <c r="J640" s="1"/>
  <c r="I639"/>
  <c r="J639" s="1"/>
  <c r="I638"/>
  <c r="J638" s="1"/>
  <c r="I637"/>
  <c r="J637" s="1"/>
  <c r="I636"/>
  <c r="J636" s="1"/>
  <c r="I635"/>
  <c r="J635" s="1"/>
  <c r="I634"/>
  <c r="J634" s="1"/>
  <c r="I633"/>
  <c r="J633" s="1"/>
  <c r="I632"/>
  <c r="J632" s="1"/>
  <c r="I631"/>
  <c r="J631" s="1"/>
  <c r="I630"/>
  <c r="J630" s="1"/>
  <c r="I629"/>
  <c r="J629" s="1"/>
  <c r="I628"/>
  <c r="J628" s="1"/>
  <c r="I627"/>
  <c r="J627" s="1"/>
  <c r="I626"/>
  <c r="J626" s="1"/>
  <c r="I625"/>
  <c r="J625" s="1"/>
  <c r="I624"/>
  <c r="J624" s="1"/>
  <c r="I623"/>
  <c r="J623" s="1"/>
  <c r="I622"/>
  <c r="J622" s="1"/>
  <c r="I621"/>
  <c r="J621" s="1"/>
  <c r="I620"/>
  <c r="J620" s="1"/>
  <c r="I619"/>
  <c r="J619" s="1"/>
  <c r="I618"/>
  <c r="J618" s="1"/>
  <c r="I617"/>
  <c r="J617" s="1"/>
  <c r="I616"/>
  <c r="J616" s="1"/>
  <c r="I615"/>
  <c r="J615" s="1"/>
  <c r="I614"/>
  <c r="J614" s="1"/>
  <c r="I613"/>
  <c r="J613" s="1"/>
  <c r="I612"/>
  <c r="J612" s="1"/>
  <c r="I611"/>
  <c r="J611" s="1"/>
  <c r="I610"/>
  <c r="J610" s="1"/>
  <c r="I609"/>
  <c r="J609" s="1"/>
  <c r="I608"/>
  <c r="J608" s="1"/>
  <c r="I607"/>
  <c r="J607" s="1"/>
  <c r="I606"/>
  <c r="J606" s="1"/>
  <c r="I605"/>
  <c r="J605" s="1"/>
  <c r="I604"/>
  <c r="J604" s="1"/>
  <c r="I603"/>
  <c r="J603" s="1"/>
  <c r="I602"/>
  <c r="J602" s="1"/>
  <c r="I601"/>
  <c r="J601" s="1"/>
  <c r="I600"/>
  <c r="J600" s="1"/>
  <c r="I599"/>
  <c r="J599" s="1"/>
  <c r="I598"/>
  <c r="J598" s="1"/>
  <c r="I597"/>
  <c r="J597" s="1"/>
  <c r="I596"/>
  <c r="J596" s="1"/>
  <c r="I595"/>
  <c r="J595" s="1"/>
  <c r="I594"/>
  <c r="J594" s="1"/>
  <c r="I593"/>
  <c r="J593" s="1"/>
  <c r="I592"/>
  <c r="J592" s="1"/>
  <c r="I591"/>
  <c r="J591" s="1"/>
  <c r="I590"/>
  <c r="J590" s="1"/>
  <c r="I589"/>
  <c r="J589" s="1"/>
  <c r="I588"/>
  <c r="J588" s="1"/>
  <c r="I587"/>
  <c r="J587" s="1"/>
  <c r="I586"/>
  <c r="J586" s="1"/>
  <c r="I585"/>
  <c r="J585" s="1"/>
  <c r="I584"/>
  <c r="J584" s="1"/>
  <c r="I583"/>
  <c r="J583" s="1"/>
  <c r="I582"/>
  <c r="J582" s="1"/>
  <c r="I581"/>
  <c r="J581" s="1"/>
  <c r="I580"/>
  <c r="J580" s="1"/>
  <c r="I579"/>
  <c r="J579" s="1"/>
  <c r="I578"/>
  <c r="J578" s="1"/>
  <c r="I577"/>
  <c r="J577" s="1"/>
  <c r="I576"/>
  <c r="J576" s="1"/>
  <c r="I575"/>
  <c r="J575" s="1"/>
  <c r="I574"/>
  <c r="J574" s="1"/>
  <c r="I573"/>
  <c r="J573" s="1"/>
  <c r="I572"/>
  <c r="J572" s="1"/>
  <c r="I571"/>
  <c r="J571" s="1"/>
  <c r="I570"/>
  <c r="J570" s="1"/>
  <c r="I569"/>
  <c r="J569" s="1"/>
  <c r="I568"/>
  <c r="J568" s="1"/>
  <c r="I567"/>
  <c r="J567" s="1"/>
  <c r="I566"/>
  <c r="J566" s="1"/>
  <c r="I565"/>
  <c r="J565" s="1"/>
  <c r="I564"/>
  <c r="J564" s="1"/>
  <c r="I563"/>
  <c r="J563" s="1"/>
  <c r="I562"/>
  <c r="J562" s="1"/>
  <c r="I561"/>
  <c r="J561" s="1"/>
  <c r="I560"/>
  <c r="J560" s="1"/>
  <c r="I559"/>
  <c r="J559" s="1"/>
  <c r="I558"/>
  <c r="J558" s="1"/>
  <c r="I557"/>
  <c r="J557" s="1"/>
  <c r="I556"/>
  <c r="J556" s="1"/>
  <c r="I555"/>
  <c r="J555" s="1"/>
  <c r="I554"/>
  <c r="J554" s="1"/>
  <c r="I553"/>
  <c r="J553" s="1"/>
  <c r="I552"/>
  <c r="J552" s="1"/>
  <c r="I551"/>
  <c r="J551" s="1"/>
  <c r="I550"/>
  <c r="J550" s="1"/>
  <c r="I549"/>
  <c r="J549" s="1"/>
  <c r="I548"/>
  <c r="J548" s="1"/>
  <c r="I547"/>
  <c r="J547" s="1"/>
  <c r="I546"/>
  <c r="J546" s="1"/>
  <c r="I545"/>
  <c r="J545" s="1"/>
  <c r="I544"/>
  <c r="J544" s="1"/>
  <c r="I543"/>
  <c r="J543" s="1"/>
  <c r="I542"/>
  <c r="J542" s="1"/>
  <c r="I541"/>
  <c r="J541" s="1"/>
  <c r="I540"/>
  <c r="J540" s="1"/>
  <c r="I539"/>
  <c r="J539" s="1"/>
  <c r="I538"/>
  <c r="J538" s="1"/>
  <c r="I537"/>
  <c r="J537" s="1"/>
  <c r="I536"/>
  <c r="J536" s="1"/>
  <c r="I535"/>
  <c r="J535" s="1"/>
  <c r="I534"/>
  <c r="J534" s="1"/>
  <c r="I533"/>
  <c r="J533" s="1"/>
  <c r="I532"/>
  <c r="J532" s="1"/>
  <c r="I531"/>
  <c r="J531" s="1"/>
  <c r="I530"/>
  <c r="J530" s="1"/>
  <c r="I529"/>
  <c r="J529" s="1"/>
  <c r="I528"/>
  <c r="J528" s="1"/>
  <c r="I527"/>
  <c r="J527" s="1"/>
  <c r="I526"/>
  <c r="J526" s="1"/>
  <c r="I525"/>
  <c r="J525" s="1"/>
  <c r="I524"/>
  <c r="J524" s="1"/>
  <c r="I523"/>
  <c r="J523" s="1"/>
  <c r="I522"/>
  <c r="J522" s="1"/>
  <c r="I521"/>
  <c r="J521" s="1"/>
  <c r="I520"/>
  <c r="J520" s="1"/>
  <c r="I519"/>
  <c r="J519" s="1"/>
  <c r="I518"/>
  <c r="J518" s="1"/>
  <c r="I517"/>
  <c r="J517" s="1"/>
  <c r="I516"/>
  <c r="J516" s="1"/>
  <c r="I515"/>
  <c r="J515" s="1"/>
  <c r="I514"/>
  <c r="J514" s="1"/>
  <c r="I513"/>
  <c r="J513" s="1"/>
  <c r="I512"/>
  <c r="J512" s="1"/>
  <c r="I511"/>
  <c r="J511" s="1"/>
  <c r="I510"/>
  <c r="J510" s="1"/>
  <c r="I509"/>
  <c r="J509" s="1"/>
  <c r="I508"/>
  <c r="J508" s="1"/>
  <c r="I507"/>
  <c r="J507" s="1"/>
  <c r="I506"/>
  <c r="J506" s="1"/>
  <c r="I505"/>
  <c r="J505" s="1"/>
  <c r="I504"/>
  <c r="J504" s="1"/>
  <c r="I503"/>
  <c r="J503" s="1"/>
  <c r="I502"/>
  <c r="J502" s="1"/>
  <c r="I501"/>
  <c r="J501" s="1"/>
  <c r="I500"/>
  <c r="J500" s="1"/>
  <c r="I499"/>
  <c r="J499" s="1"/>
  <c r="I498"/>
  <c r="J498" s="1"/>
  <c r="I497"/>
  <c r="J497" s="1"/>
  <c r="I496"/>
  <c r="J496" s="1"/>
  <c r="I495"/>
  <c r="J495" s="1"/>
  <c r="I494"/>
  <c r="J494" s="1"/>
  <c r="I493"/>
  <c r="J493" s="1"/>
  <c r="I492"/>
  <c r="J492" s="1"/>
  <c r="I491"/>
  <c r="J491" s="1"/>
  <c r="I490"/>
  <c r="J490" s="1"/>
  <c r="I489"/>
  <c r="J489" s="1"/>
  <c r="I488"/>
  <c r="J488" s="1"/>
  <c r="I487"/>
  <c r="J487" s="1"/>
  <c r="I486"/>
  <c r="J486" s="1"/>
  <c r="I485"/>
  <c r="J485" s="1"/>
  <c r="I484"/>
  <c r="J484" s="1"/>
  <c r="I483"/>
  <c r="J483" s="1"/>
  <c r="I482"/>
  <c r="J482" s="1"/>
  <c r="I481"/>
  <c r="J481" s="1"/>
  <c r="I480"/>
  <c r="J480" s="1"/>
  <c r="I479"/>
  <c r="J479" s="1"/>
  <c r="I478"/>
  <c r="J478" s="1"/>
  <c r="I477"/>
  <c r="J477" s="1"/>
  <c r="I476"/>
  <c r="J476" s="1"/>
  <c r="I475"/>
  <c r="J475" s="1"/>
  <c r="I474"/>
  <c r="J474" s="1"/>
  <c r="I473"/>
  <c r="J473" s="1"/>
  <c r="I472"/>
  <c r="J472" s="1"/>
  <c r="I471"/>
  <c r="J471" s="1"/>
  <c r="I470"/>
  <c r="J470" s="1"/>
  <c r="I469"/>
  <c r="J469" s="1"/>
  <c r="I468"/>
  <c r="J468" s="1"/>
  <c r="I467"/>
  <c r="J467" s="1"/>
  <c r="I466"/>
  <c r="J466" s="1"/>
  <c r="I465"/>
  <c r="J465" s="1"/>
  <c r="I464"/>
  <c r="J464" s="1"/>
  <c r="I463"/>
  <c r="J463" s="1"/>
  <c r="I462"/>
  <c r="J462" s="1"/>
  <c r="I461"/>
  <c r="J461" s="1"/>
  <c r="I460"/>
  <c r="J460" s="1"/>
  <c r="I459"/>
  <c r="J459" s="1"/>
  <c r="I458"/>
  <c r="J458" s="1"/>
  <c r="I457"/>
  <c r="J457" s="1"/>
  <c r="I456"/>
  <c r="J456" s="1"/>
  <c r="I455"/>
  <c r="J455" s="1"/>
  <c r="I454"/>
  <c r="J454" s="1"/>
  <c r="I453"/>
  <c r="J453" s="1"/>
  <c r="I452"/>
  <c r="J452" s="1"/>
  <c r="I451"/>
  <c r="J451" s="1"/>
  <c r="I450"/>
  <c r="J450" s="1"/>
  <c r="I449"/>
  <c r="J449" s="1"/>
  <c r="I448"/>
  <c r="J448" s="1"/>
  <c r="I447"/>
  <c r="J447" s="1"/>
  <c r="I446"/>
  <c r="J446" s="1"/>
  <c r="I445"/>
  <c r="J445" s="1"/>
  <c r="I444"/>
  <c r="J444" s="1"/>
  <c r="I443"/>
  <c r="J443" s="1"/>
  <c r="I442"/>
  <c r="J442" s="1"/>
  <c r="I441"/>
  <c r="J441" s="1"/>
  <c r="I440"/>
  <c r="J440" s="1"/>
  <c r="I439"/>
  <c r="J439" s="1"/>
  <c r="I438"/>
  <c r="J438" s="1"/>
  <c r="I437"/>
  <c r="J437" s="1"/>
  <c r="I436"/>
  <c r="J436" s="1"/>
  <c r="I435"/>
  <c r="J435" s="1"/>
  <c r="I434"/>
  <c r="J434" s="1"/>
  <c r="I433"/>
  <c r="J433" s="1"/>
  <c r="I432"/>
  <c r="J432" s="1"/>
  <c r="I431"/>
  <c r="J431" s="1"/>
  <c r="I430"/>
  <c r="J430" s="1"/>
  <c r="I429"/>
  <c r="J429" s="1"/>
  <c r="I428"/>
  <c r="J428" s="1"/>
  <c r="I427"/>
  <c r="J427" s="1"/>
  <c r="I426"/>
  <c r="J426" s="1"/>
  <c r="I425"/>
  <c r="J425" s="1"/>
  <c r="I424"/>
  <c r="J424" s="1"/>
  <c r="I423"/>
  <c r="J423" s="1"/>
  <c r="I422"/>
  <c r="J422" s="1"/>
  <c r="I421"/>
  <c r="J421" s="1"/>
  <c r="I420"/>
  <c r="J420" s="1"/>
  <c r="I419"/>
  <c r="J419" s="1"/>
  <c r="I418"/>
  <c r="J418" s="1"/>
  <c r="I417"/>
  <c r="J417" s="1"/>
  <c r="I416"/>
  <c r="J416" s="1"/>
  <c r="I415"/>
  <c r="J415" s="1"/>
  <c r="I414"/>
  <c r="J414" s="1"/>
  <c r="I413"/>
  <c r="J413" s="1"/>
  <c r="I412"/>
  <c r="J412" s="1"/>
  <c r="I411"/>
  <c r="J411" s="1"/>
  <c r="I410"/>
  <c r="J410" s="1"/>
  <c r="I409"/>
  <c r="J409" s="1"/>
  <c r="I408"/>
  <c r="J408" s="1"/>
  <c r="I407"/>
  <c r="J407" s="1"/>
  <c r="I406"/>
  <c r="J406" s="1"/>
  <c r="I405"/>
  <c r="J405" s="1"/>
  <c r="I404"/>
  <c r="J404" s="1"/>
  <c r="I403"/>
  <c r="J403" s="1"/>
  <c r="I402"/>
  <c r="J402" s="1"/>
  <c r="I401"/>
  <c r="J401" s="1"/>
  <c r="I400"/>
  <c r="J400" s="1"/>
  <c r="I399"/>
  <c r="J399" s="1"/>
  <c r="I398"/>
  <c r="J398" s="1"/>
  <c r="I397"/>
  <c r="J397" s="1"/>
  <c r="I396"/>
  <c r="J396" s="1"/>
  <c r="I395"/>
  <c r="J395" s="1"/>
  <c r="I394"/>
  <c r="J394" s="1"/>
  <c r="I393"/>
  <c r="J393" s="1"/>
  <c r="I392"/>
  <c r="J392" s="1"/>
  <c r="I391"/>
  <c r="J391" s="1"/>
  <c r="I390"/>
  <c r="J390" s="1"/>
  <c r="I389"/>
  <c r="J389" s="1"/>
  <c r="I388"/>
  <c r="J388" s="1"/>
  <c r="I387"/>
  <c r="J387" s="1"/>
  <c r="I386"/>
  <c r="J386" s="1"/>
  <c r="I385"/>
  <c r="J385" s="1"/>
  <c r="I384"/>
  <c r="J384" s="1"/>
  <c r="I383"/>
  <c r="J383" s="1"/>
  <c r="I382"/>
  <c r="J382" s="1"/>
  <c r="I381"/>
  <c r="J381" s="1"/>
  <c r="I380"/>
  <c r="J380" s="1"/>
  <c r="I379"/>
  <c r="J379" s="1"/>
  <c r="I378"/>
  <c r="J378" s="1"/>
  <c r="I377"/>
  <c r="J377" s="1"/>
  <c r="I376"/>
  <c r="J376" s="1"/>
  <c r="I375"/>
  <c r="J375" s="1"/>
  <c r="I374"/>
  <c r="J374" s="1"/>
  <c r="I373"/>
  <c r="J373" s="1"/>
  <c r="I372"/>
  <c r="J372" s="1"/>
  <c r="I371"/>
  <c r="J371" s="1"/>
  <c r="I370"/>
  <c r="J370" s="1"/>
  <c r="I369"/>
  <c r="J369" s="1"/>
  <c r="I368"/>
  <c r="J368" s="1"/>
  <c r="I367"/>
  <c r="J367" s="1"/>
  <c r="I366"/>
  <c r="J366" s="1"/>
  <c r="I365"/>
  <c r="J365" s="1"/>
  <c r="I364"/>
  <c r="J364" s="1"/>
  <c r="I363"/>
  <c r="J363" s="1"/>
  <c r="I362"/>
  <c r="J362" s="1"/>
  <c r="I361"/>
  <c r="J361" s="1"/>
  <c r="I360"/>
  <c r="J360" s="1"/>
  <c r="I359"/>
  <c r="J359" s="1"/>
  <c r="I358"/>
  <c r="J358" s="1"/>
  <c r="I357"/>
  <c r="J357" s="1"/>
  <c r="I356"/>
  <c r="J356" s="1"/>
  <c r="I355"/>
  <c r="J355" s="1"/>
  <c r="I354"/>
  <c r="J354" s="1"/>
  <c r="I353"/>
  <c r="J353" s="1"/>
  <c r="I352"/>
  <c r="J352" s="1"/>
  <c r="I351"/>
  <c r="J351" s="1"/>
  <c r="I350"/>
  <c r="J350" s="1"/>
  <c r="I349"/>
  <c r="J349" s="1"/>
  <c r="I348"/>
  <c r="J348" s="1"/>
  <c r="I347"/>
  <c r="J347" s="1"/>
  <c r="I346"/>
  <c r="J346" s="1"/>
  <c r="I345"/>
  <c r="J345" s="1"/>
  <c r="I344"/>
  <c r="J344" s="1"/>
  <c r="I343"/>
  <c r="J343" s="1"/>
  <c r="I342"/>
  <c r="J342" s="1"/>
  <c r="I341"/>
  <c r="J341" s="1"/>
  <c r="I340"/>
  <c r="J340" s="1"/>
  <c r="I339"/>
  <c r="J339" s="1"/>
  <c r="I338"/>
  <c r="J338" s="1"/>
  <c r="I337"/>
  <c r="J337" s="1"/>
  <c r="I336"/>
  <c r="J336" s="1"/>
  <c r="I335"/>
  <c r="J335" s="1"/>
  <c r="I334"/>
  <c r="J334" s="1"/>
  <c r="I333"/>
  <c r="J333" s="1"/>
  <c r="I332"/>
  <c r="J332" s="1"/>
  <c r="I331"/>
  <c r="J331" s="1"/>
  <c r="I330"/>
  <c r="J330" s="1"/>
  <c r="I329"/>
  <c r="J329" s="1"/>
  <c r="I328"/>
  <c r="J328" s="1"/>
  <c r="I327"/>
  <c r="J327" s="1"/>
  <c r="I326"/>
  <c r="J326" s="1"/>
  <c r="I325"/>
  <c r="J325" s="1"/>
  <c r="I324"/>
  <c r="J324" s="1"/>
  <c r="I323"/>
  <c r="J323" s="1"/>
  <c r="I322"/>
  <c r="J322" s="1"/>
  <c r="I321"/>
  <c r="J321" s="1"/>
  <c r="I320"/>
  <c r="J320" s="1"/>
  <c r="I319"/>
  <c r="J319" s="1"/>
  <c r="I318"/>
  <c r="J318" s="1"/>
  <c r="I317"/>
  <c r="J317" s="1"/>
  <c r="I316"/>
  <c r="J316" s="1"/>
  <c r="I315"/>
  <c r="J315" s="1"/>
  <c r="I314"/>
  <c r="J314" s="1"/>
  <c r="I313"/>
  <c r="J313" s="1"/>
  <c r="I312"/>
  <c r="J312" s="1"/>
  <c r="I311"/>
  <c r="J311" s="1"/>
  <c r="I310"/>
  <c r="J310" s="1"/>
  <c r="I309"/>
  <c r="J309" s="1"/>
  <c r="I308"/>
  <c r="J308" s="1"/>
  <c r="I307"/>
  <c r="J307" s="1"/>
  <c r="I306"/>
  <c r="J306" s="1"/>
  <c r="I305"/>
  <c r="J305" s="1"/>
  <c r="I304"/>
  <c r="J304" s="1"/>
  <c r="I303"/>
  <c r="J303" s="1"/>
  <c r="I302"/>
  <c r="J302" s="1"/>
  <c r="I301"/>
  <c r="J301" s="1"/>
  <c r="I300"/>
  <c r="J300" s="1"/>
  <c r="I299"/>
  <c r="J299" s="1"/>
  <c r="I298"/>
  <c r="J298" s="1"/>
  <c r="I297"/>
  <c r="J297" s="1"/>
  <c r="I296"/>
  <c r="J296" s="1"/>
  <c r="I295"/>
  <c r="J295" s="1"/>
  <c r="I294"/>
  <c r="J294" s="1"/>
  <c r="I293"/>
  <c r="J293" s="1"/>
  <c r="I292"/>
  <c r="J292" s="1"/>
  <c r="I291"/>
  <c r="J291" s="1"/>
  <c r="I290"/>
  <c r="J290" s="1"/>
  <c r="I289"/>
  <c r="J289" s="1"/>
  <c r="I288"/>
  <c r="J288" s="1"/>
  <c r="I287"/>
  <c r="J287" s="1"/>
  <c r="I286"/>
  <c r="J286" s="1"/>
  <c r="I285"/>
  <c r="J285" s="1"/>
  <c r="I284"/>
  <c r="J284" s="1"/>
  <c r="I283"/>
  <c r="J283" s="1"/>
  <c r="I282"/>
  <c r="J282" s="1"/>
  <c r="I281"/>
  <c r="J281" s="1"/>
  <c r="I280"/>
  <c r="J280" s="1"/>
  <c r="I279"/>
  <c r="J279" s="1"/>
  <c r="I278"/>
  <c r="J278" s="1"/>
  <c r="I277"/>
  <c r="J277" s="1"/>
  <c r="I276"/>
  <c r="J276" s="1"/>
  <c r="I275"/>
  <c r="J275" s="1"/>
  <c r="I274"/>
  <c r="J274" s="1"/>
  <c r="I273"/>
  <c r="J273" s="1"/>
  <c r="I272"/>
  <c r="J272" s="1"/>
  <c r="I271"/>
  <c r="J271" s="1"/>
  <c r="I270"/>
  <c r="J270" s="1"/>
  <c r="I269"/>
  <c r="J269" s="1"/>
  <c r="I268"/>
  <c r="J268" s="1"/>
  <c r="I267"/>
  <c r="J267" s="1"/>
  <c r="I266"/>
  <c r="J266" s="1"/>
  <c r="I265"/>
  <c r="J265" s="1"/>
  <c r="I264"/>
  <c r="J264" s="1"/>
  <c r="I263"/>
  <c r="J263" s="1"/>
  <c r="I262"/>
  <c r="J262" s="1"/>
  <c r="I261"/>
  <c r="J261" s="1"/>
  <c r="I260"/>
  <c r="J260" s="1"/>
  <c r="I259"/>
  <c r="J259" s="1"/>
  <c r="I258"/>
  <c r="J258" s="1"/>
  <c r="I257"/>
  <c r="J257" s="1"/>
  <c r="I256"/>
  <c r="J256" s="1"/>
  <c r="I255"/>
  <c r="J255" s="1"/>
  <c r="I254"/>
  <c r="J254" s="1"/>
  <c r="I253"/>
  <c r="J253" s="1"/>
  <c r="I252"/>
  <c r="J252" s="1"/>
  <c r="I251"/>
  <c r="J251" s="1"/>
  <c r="I250"/>
  <c r="J250" s="1"/>
  <c r="I249"/>
  <c r="J249" s="1"/>
  <c r="I248"/>
  <c r="J248" s="1"/>
  <c r="I247"/>
  <c r="J247" s="1"/>
  <c r="I246"/>
  <c r="J246" s="1"/>
  <c r="I245"/>
  <c r="J245" s="1"/>
  <c r="I244"/>
  <c r="J244" s="1"/>
  <c r="I243"/>
  <c r="J243" s="1"/>
  <c r="I242"/>
  <c r="J242" s="1"/>
  <c r="I241"/>
  <c r="J241" s="1"/>
  <c r="I240"/>
  <c r="J240" s="1"/>
  <c r="I239"/>
  <c r="J239" s="1"/>
  <c r="I238"/>
  <c r="J238" s="1"/>
  <c r="I237"/>
  <c r="J237" s="1"/>
  <c r="I236"/>
  <c r="J236" s="1"/>
  <c r="I235"/>
  <c r="J235" s="1"/>
  <c r="I234"/>
  <c r="J234" s="1"/>
  <c r="I233"/>
  <c r="J233" s="1"/>
  <c r="I232"/>
  <c r="J232" s="1"/>
  <c r="I231"/>
  <c r="J231" s="1"/>
  <c r="I230"/>
  <c r="J230" s="1"/>
  <c r="I229"/>
  <c r="J229" s="1"/>
  <c r="I228"/>
  <c r="J228" s="1"/>
  <c r="I227"/>
  <c r="J227" s="1"/>
  <c r="I226"/>
  <c r="J226" s="1"/>
  <c r="I225"/>
  <c r="J225" s="1"/>
  <c r="I224"/>
  <c r="J224" s="1"/>
  <c r="I223"/>
  <c r="J223" s="1"/>
  <c r="I222"/>
  <c r="J222" s="1"/>
  <c r="I221"/>
  <c r="J221" s="1"/>
  <c r="I220"/>
  <c r="J220" s="1"/>
  <c r="I219"/>
  <c r="J219" s="1"/>
  <c r="I218"/>
  <c r="J218" s="1"/>
  <c r="I217"/>
  <c r="J217" s="1"/>
  <c r="I216"/>
  <c r="J216" s="1"/>
  <c r="I215"/>
  <c r="J215" s="1"/>
  <c r="I214"/>
  <c r="J214" s="1"/>
  <c r="I213"/>
  <c r="J213" s="1"/>
  <c r="I212"/>
  <c r="J212" s="1"/>
  <c r="I211"/>
  <c r="J211" s="1"/>
  <c r="I210"/>
  <c r="J210" s="1"/>
  <c r="I209"/>
  <c r="J209" s="1"/>
  <c r="I208"/>
  <c r="J208" s="1"/>
  <c r="I207"/>
  <c r="J207" s="1"/>
  <c r="I206"/>
  <c r="J206" s="1"/>
  <c r="I205"/>
  <c r="J205" s="1"/>
  <c r="I204"/>
  <c r="J204" s="1"/>
  <c r="I203"/>
  <c r="J203" s="1"/>
  <c r="I202"/>
  <c r="J202" s="1"/>
  <c r="I201"/>
  <c r="J201" s="1"/>
  <c r="I200"/>
  <c r="J200" s="1"/>
  <c r="I199"/>
  <c r="J199" s="1"/>
  <c r="I198"/>
  <c r="J198" s="1"/>
  <c r="I197"/>
  <c r="J197" s="1"/>
  <c r="I196"/>
  <c r="J196" s="1"/>
  <c r="I195"/>
  <c r="J195" s="1"/>
  <c r="I194"/>
  <c r="J194" s="1"/>
  <c r="I193"/>
  <c r="J193" s="1"/>
  <c r="I192"/>
  <c r="J192" s="1"/>
  <c r="I191"/>
  <c r="J191" s="1"/>
  <c r="I190"/>
  <c r="J190" s="1"/>
  <c r="I189"/>
  <c r="J189" s="1"/>
  <c r="I188"/>
  <c r="J188" s="1"/>
  <c r="I187"/>
  <c r="J187" s="1"/>
  <c r="I186"/>
  <c r="J186" s="1"/>
  <c r="I185"/>
  <c r="J185" s="1"/>
  <c r="I184"/>
  <c r="J184" s="1"/>
  <c r="I183"/>
  <c r="J183" s="1"/>
  <c r="I182"/>
  <c r="J182" s="1"/>
  <c r="I181"/>
  <c r="J181" s="1"/>
  <c r="I180"/>
  <c r="J180" s="1"/>
  <c r="I179"/>
  <c r="J179" s="1"/>
  <c r="I178"/>
  <c r="J178" s="1"/>
  <c r="I177"/>
  <c r="J177" s="1"/>
  <c r="I176"/>
  <c r="J176" s="1"/>
  <c r="I175"/>
  <c r="J175" s="1"/>
  <c r="I174"/>
  <c r="J174" s="1"/>
  <c r="I173"/>
  <c r="J173" s="1"/>
  <c r="I172"/>
  <c r="J172" s="1"/>
  <c r="I171"/>
  <c r="J171" s="1"/>
  <c r="I170"/>
  <c r="J170" s="1"/>
  <c r="I169"/>
  <c r="J169" s="1"/>
  <c r="I168"/>
  <c r="J168" s="1"/>
  <c r="I167"/>
  <c r="J167" s="1"/>
  <c r="I166"/>
  <c r="J166" s="1"/>
  <c r="I165"/>
  <c r="J165" s="1"/>
  <c r="I164"/>
  <c r="J164" s="1"/>
  <c r="I163"/>
  <c r="J163" s="1"/>
  <c r="I162"/>
  <c r="J162" s="1"/>
  <c r="I161"/>
  <c r="J161" s="1"/>
  <c r="I160"/>
  <c r="J160" s="1"/>
  <c r="I159"/>
  <c r="J159" s="1"/>
  <c r="I158"/>
  <c r="J158" s="1"/>
  <c r="I157"/>
  <c r="J157" s="1"/>
  <c r="I156"/>
  <c r="J156" s="1"/>
  <c r="I155"/>
  <c r="J155" s="1"/>
  <c r="I154"/>
  <c r="J154" s="1"/>
  <c r="I153"/>
  <c r="J153" s="1"/>
  <c r="I152"/>
  <c r="J152" s="1"/>
  <c r="I151"/>
  <c r="J151" s="1"/>
  <c r="I150"/>
  <c r="J150" s="1"/>
  <c r="I149"/>
  <c r="J149" s="1"/>
  <c r="I148"/>
  <c r="J148" s="1"/>
  <c r="I147"/>
  <c r="J147" s="1"/>
  <c r="I146"/>
  <c r="J146" s="1"/>
  <c r="I145"/>
  <c r="J145" s="1"/>
  <c r="I144"/>
  <c r="J144" s="1"/>
  <c r="I143"/>
  <c r="J143" s="1"/>
  <c r="I142"/>
  <c r="J142" s="1"/>
  <c r="I141"/>
  <c r="J141" s="1"/>
  <c r="I140"/>
  <c r="J140" s="1"/>
  <c r="I139"/>
  <c r="J139" s="1"/>
  <c r="I138"/>
  <c r="J138" s="1"/>
  <c r="I137"/>
  <c r="J137" s="1"/>
  <c r="I136"/>
  <c r="J136" s="1"/>
  <c r="I135"/>
  <c r="J135" s="1"/>
  <c r="I134"/>
  <c r="J134" s="1"/>
  <c r="I133"/>
  <c r="J133" s="1"/>
  <c r="I132"/>
  <c r="J132" s="1"/>
  <c r="I131"/>
  <c r="J131" s="1"/>
  <c r="I130"/>
  <c r="J130" s="1"/>
  <c r="I129"/>
  <c r="J129" s="1"/>
  <c r="I128"/>
  <c r="J128" s="1"/>
  <c r="I127"/>
  <c r="J127" s="1"/>
  <c r="I126"/>
  <c r="J126" s="1"/>
  <c r="I125"/>
  <c r="J125" s="1"/>
  <c r="I124"/>
  <c r="J124" s="1"/>
  <c r="I123"/>
  <c r="J123" s="1"/>
  <c r="I122"/>
  <c r="J122" s="1"/>
  <c r="I121"/>
  <c r="J121" s="1"/>
  <c r="I120"/>
  <c r="J120" s="1"/>
  <c r="I119"/>
  <c r="J119" s="1"/>
  <c r="I118"/>
  <c r="J118" s="1"/>
  <c r="I117"/>
  <c r="J117" s="1"/>
  <c r="I116"/>
  <c r="J116" s="1"/>
  <c r="I115"/>
  <c r="J115" s="1"/>
  <c r="I114"/>
  <c r="J114" s="1"/>
  <c r="I113"/>
  <c r="J113" s="1"/>
  <c r="I112"/>
  <c r="J112" s="1"/>
  <c r="I111"/>
  <c r="J111" s="1"/>
  <c r="I110"/>
  <c r="J110" s="1"/>
  <c r="I109"/>
  <c r="J109" s="1"/>
  <c r="I108"/>
  <c r="J108" s="1"/>
  <c r="I107"/>
  <c r="J107" s="1"/>
  <c r="I106"/>
  <c r="J106" s="1"/>
  <c r="I105"/>
  <c r="J105" s="1"/>
  <c r="I104"/>
  <c r="J104" s="1"/>
  <c r="I103"/>
  <c r="J103" s="1"/>
  <c r="I102"/>
  <c r="J102" s="1"/>
  <c r="I101"/>
  <c r="J101" s="1"/>
  <c r="I100"/>
  <c r="J100" s="1"/>
  <c r="I99"/>
  <c r="J99" s="1"/>
  <c r="I98"/>
  <c r="J98" s="1"/>
  <c r="I97"/>
  <c r="J97" s="1"/>
  <c r="I96"/>
  <c r="J96" s="1"/>
  <c r="I95"/>
  <c r="J95" s="1"/>
  <c r="I94"/>
  <c r="J94" s="1"/>
  <c r="I93"/>
  <c r="J93" s="1"/>
  <c r="I92"/>
  <c r="J92" s="1"/>
  <c r="I91"/>
  <c r="J91" s="1"/>
  <c r="I90"/>
  <c r="J90" s="1"/>
  <c r="I89"/>
  <c r="J89" s="1"/>
  <c r="I88"/>
  <c r="J88" s="1"/>
  <c r="I87"/>
  <c r="J87" s="1"/>
  <c r="I86"/>
  <c r="J86" s="1"/>
  <c r="I85"/>
  <c r="J85" s="1"/>
  <c r="I84"/>
  <c r="J84" s="1"/>
  <c r="I83"/>
  <c r="J83" s="1"/>
  <c r="I82"/>
  <c r="J82" s="1"/>
  <c r="I81"/>
  <c r="J81" s="1"/>
  <c r="I80"/>
  <c r="J80" s="1"/>
  <c r="I79"/>
  <c r="J79" s="1"/>
  <c r="I78"/>
  <c r="J78" s="1"/>
  <c r="I77"/>
  <c r="J77" s="1"/>
  <c r="I76"/>
  <c r="J76" s="1"/>
  <c r="I75"/>
  <c r="J75" s="1"/>
  <c r="I74"/>
  <c r="J74" s="1"/>
  <c r="I73"/>
  <c r="J73" s="1"/>
  <c r="I72"/>
  <c r="J72" s="1"/>
  <c r="I71"/>
  <c r="J71" s="1"/>
  <c r="I70"/>
  <c r="J70" s="1"/>
  <c r="I69"/>
  <c r="J69" s="1"/>
  <c r="I68"/>
  <c r="J68" s="1"/>
  <c r="I67"/>
  <c r="J67" s="1"/>
  <c r="I66"/>
  <c r="J66" s="1"/>
  <c r="I65"/>
  <c r="J65" s="1"/>
  <c r="I64"/>
  <c r="J64" s="1"/>
  <c r="I63"/>
  <c r="J63" s="1"/>
  <c r="I62"/>
  <c r="J62" s="1"/>
  <c r="I61"/>
  <c r="J61" s="1"/>
  <c r="I60"/>
  <c r="J60" s="1"/>
  <c r="I59"/>
  <c r="J59" s="1"/>
  <c r="I58"/>
  <c r="J58" s="1"/>
  <c r="I57"/>
  <c r="J57" s="1"/>
  <c r="I56"/>
  <c r="J56" s="1"/>
  <c r="I55"/>
  <c r="J55" s="1"/>
  <c r="I54"/>
  <c r="J54" s="1"/>
  <c r="I53"/>
  <c r="J53" s="1"/>
  <c r="I52"/>
  <c r="J52" s="1"/>
  <c r="I51"/>
  <c r="J51" s="1"/>
  <c r="I50"/>
  <c r="J50" s="1"/>
  <c r="I49"/>
  <c r="J49" s="1"/>
  <c r="I48"/>
  <c r="J48" s="1"/>
  <c r="I47"/>
  <c r="J47" s="1"/>
  <c r="I46"/>
  <c r="J46" s="1"/>
  <c r="I45"/>
  <c r="J45" s="1"/>
  <c r="I44"/>
  <c r="J44" s="1"/>
  <c r="I43"/>
  <c r="J43" s="1"/>
  <c r="I42"/>
  <c r="J42" s="1"/>
  <c r="I41"/>
  <c r="J41" s="1"/>
  <c r="I40"/>
  <c r="J40" s="1"/>
  <c r="I39"/>
  <c r="J39" s="1"/>
  <c r="I38"/>
  <c r="J38" s="1"/>
  <c r="J933" i="43"/>
  <c r="K933" s="1"/>
  <c r="J932"/>
  <c r="K932" s="1"/>
  <c r="J931"/>
  <c r="K931" s="1"/>
  <c r="J930"/>
  <c r="K930" s="1"/>
  <c r="J929"/>
  <c r="K929" s="1"/>
  <c r="J928"/>
  <c r="K928" s="1"/>
  <c r="J927"/>
  <c r="K927" s="1"/>
  <c r="J926"/>
  <c r="K926" s="1"/>
  <c r="J925"/>
  <c r="K925" s="1"/>
  <c r="J924"/>
  <c r="K924" s="1"/>
  <c r="J923"/>
  <c r="K923" s="1"/>
  <c r="J922"/>
  <c r="K922" s="1"/>
  <c r="J921"/>
  <c r="K921" s="1"/>
  <c r="J920"/>
  <c r="K920" s="1"/>
  <c r="J919"/>
  <c r="K919" s="1"/>
  <c r="J918"/>
  <c r="K918" s="1"/>
  <c r="J917"/>
  <c r="K917" s="1"/>
  <c r="J916"/>
  <c r="K916" s="1"/>
  <c r="J915"/>
  <c r="K915" s="1"/>
  <c r="J914"/>
  <c r="K914" s="1"/>
  <c r="J913"/>
  <c r="K913" s="1"/>
  <c r="J912"/>
  <c r="K912" s="1"/>
  <c r="J911"/>
  <c r="K911" s="1"/>
  <c r="J910"/>
  <c r="K910" s="1"/>
  <c r="J909"/>
  <c r="K909" s="1"/>
  <c r="J908"/>
  <c r="K908" s="1"/>
  <c r="J907"/>
  <c r="K907" s="1"/>
  <c r="J906"/>
  <c r="K906" s="1"/>
  <c r="J905"/>
  <c r="K905" s="1"/>
  <c r="J904"/>
  <c r="K904" s="1"/>
  <c r="J903"/>
  <c r="K903" s="1"/>
  <c r="J902"/>
  <c r="K902" s="1"/>
  <c r="J901"/>
  <c r="K901" s="1"/>
  <c r="J900"/>
  <c r="K900" s="1"/>
  <c r="J899"/>
  <c r="K899" s="1"/>
  <c r="J898"/>
  <c r="K898" s="1"/>
  <c r="J897"/>
  <c r="K897" s="1"/>
  <c r="J896"/>
  <c r="K896" s="1"/>
  <c r="J895"/>
  <c r="K895" s="1"/>
  <c r="J894"/>
  <c r="K894" s="1"/>
  <c r="J893"/>
  <c r="K893" s="1"/>
  <c r="J892"/>
  <c r="K892" s="1"/>
  <c r="J891"/>
  <c r="K891" s="1"/>
  <c r="J890"/>
  <c r="K890" s="1"/>
  <c r="J889"/>
  <c r="K889" s="1"/>
  <c r="J888"/>
  <c r="K888" s="1"/>
  <c r="J887"/>
  <c r="K887" s="1"/>
  <c r="J886"/>
  <c r="K886" s="1"/>
  <c r="J885"/>
  <c r="K885" s="1"/>
  <c r="J884"/>
  <c r="K884" s="1"/>
  <c r="J883"/>
  <c r="K883" s="1"/>
  <c r="J882"/>
  <c r="K882" s="1"/>
  <c r="J881"/>
  <c r="K881" s="1"/>
  <c r="J880"/>
  <c r="K880" s="1"/>
  <c r="J879"/>
  <c r="K879" s="1"/>
  <c r="J878"/>
  <c r="K878" s="1"/>
  <c r="J877"/>
  <c r="K877" s="1"/>
  <c r="J876"/>
  <c r="K876" s="1"/>
  <c r="J875"/>
  <c r="K875" s="1"/>
  <c r="J874"/>
  <c r="K874" s="1"/>
  <c r="J873"/>
  <c r="K873" s="1"/>
  <c r="J872"/>
  <c r="K872" s="1"/>
  <c r="J871"/>
  <c r="K871" s="1"/>
  <c r="J870"/>
  <c r="K870" s="1"/>
  <c r="J869"/>
  <c r="K869" s="1"/>
  <c r="J868"/>
  <c r="K868" s="1"/>
  <c r="J867"/>
  <c r="K867" s="1"/>
  <c r="J866"/>
  <c r="K866" s="1"/>
  <c r="J865"/>
  <c r="K865" s="1"/>
  <c r="J864"/>
  <c r="K864" s="1"/>
  <c r="J863"/>
  <c r="K863" s="1"/>
  <c r="J862"/>
  <c r="K862" s="1"/>
  <c r="J861"/>
  <c r="K861" s="1"/>
  <c r="J860"/>
  <c r="K860" s="1"/>
  <c r="J859"/>
  <c r="K859" s="1"/>
  <c r="J858"/>
  <c r="K858" s="1"/>
  <c r="J857"/>
  <c r="K857" s="1"/>
  <c r="J856"/>
  <c r="K856" s="1"/>
  <c r="J855"/>
  <c r="K855" s="1"/>
  <c r="J854"/>
  <c r="K854" s="1"/>
  <c r="J853"/>
  <c r="K853" s="1"/>
  <c r="J852"/>
  <c r="K852" s="1"/>
  <c r="J851"/>
  <c r="K851" s="1"/>
  <c r="J850"/>
  <c r="K850" s="1"/>
  <c r="J849"/>
  <c r="K849" s="1"/>
  <c r="J848"/>
  <c r="K848" s="1"/>
  <c r="J847"/>
  <c r="K847" s="1"/>
  <c r="J846"/>
  <c r="K846" s="1"/>
  <c r="J845"/>
  <c r="K845" s="1"/>
  <c r="J844"/>
  <c r="K844" s="1"/>
  <c r="J843"/>
  <c r="K843" s="1"/>
  <c r="J842"/>
  <c r="K842" s="1"/>
  <c r="J841"/>
  <c r="K841" s="1"/>
  <c r="J840"/>
  <c r="K840" s="1"/>
  <c r="J839"/>
  <c r="K839" s="1"/>
  <c r="J838"/>
  <c r="K838" s="1"/>
  <c r="J733"/>
  <c r="K733" s="1"/>
  <c r="J732"/>
  <c r="K732" s="1"/>
  <c r="J731"/>
  <c r="K731" s="1"/>
  <c r="J730"/>
  <c r="K730" s="1"/>
  <c r="J729"/>
  <c r="K729" s="1"/>
  <c r="J728"/>
  <c r="K728" s="1"/>
  <c r="J727"/>
  <c r="K727" s="1"/>
  <c r="J726"/>
  <c r="K726" s="1"/>
  <c r="J725"/>
  <c r="K725" s="1"/>
  <c r="J724"/>
  <c r="K724" s="1"/>
  <c r="J723"/>
  <c r="K723" s="1"/>
  <c r="J722"/>
  <c r="K722" s="1"/>
  <c r="J721"/>
  <c r="K721" s="1"/>
  <c r="J720"/>
  <c r="K720" s="1"/>
  <c r="J719"/>
  <c r="K719" s="1"/>
  <c r="J718"/>
  <c r="K718" s="1"/>
  <c r="J717"/>
  <c r="K717" s="1"/>
  <c r="J716"/>
  <c r="K716" s="1"/>
  <c r="J715"/>
  <c r="K715" s="1"/>
  <c r="J714"/>
  <c r="K714" s="1"/>
  <c r="J713"/>
  <c r="K713" s="1"/>
  <c r="J712"/>
  <c r="K712" s="1"/>
  <c r="J711"/>
  <c r="K711" s="1"/>
  <c r="J710"/>
  <c r="K710" s="1"/>
  <c r="J709"/>
  <c r="K709" s="1"/>
  <c r="J708"/>
  <c r="K708" s="1"/>
  <c r="J707"/>
  <c r="K707" s="1"/>
  <c r="J706"/>
  <c r="K706" s="1"/>
  <c r="J705"/>
  <c r="K705" s="1"/>
  <c r="J704"/>
  <c r="K704" s="1"/>
  <c r="J703"/>
  <c r="K703" s="1"/>
  <c r="J702"/>
  <c r="K702" s="1"/>
  <c r="J701"/>
  <c r="K701" s="1"/>
  <c r="J700"/>
  <c r="K700" s="1"/>
  <c r="J699"/>
  <c r="K699" s="1"/>
  <c r="J698"/>
  <c r="K698" s="1"/>
  <c r="J697"/>
  <c r="K697" s="1"/>
  <c r="J696"/>
  <c r="K696" s="1"/>
  <c r="J695"/>
  <c r="K695" s="1"/>
  <c r="J694"/>
  <c r="K694" s="1"/>
  <c r="J693"/>
  <c r="K693" s="1"/>
  <c r="J692"/>
  <c r="K692" s="1"/>
  <c r="J691"/>
  <c r="K691" s="1"/>
  <c r="J690"/>
  <c r="K690" s="1"/>
  <c r="J689"/>
  <c r="K689" s="1"/>
  <c r="J688"/>
  <c r="K688" s="1"/>
  <c r="J687"/>
  <c r="K687" s="1"/>
  <c r="J686"/>
  <c r="K686" s="1"/>
  <c r="J685"/>
  <c r="K685" s="1"/>
  <c r="J684"/>
  <c r="K684" s="1"/>
  <c r="J683"/>
  <c r="K683" s="1"/>
  <c r="J682"/>
  <c r="K682" s="1"/>
  <c r="J681"/>
  <c r="K681" s="1"/>
  <c r="J680"/>
  <c r="K680" s="1"/>
  <c r="J679"/>
  <c r="K679" s="1"/>
  <c r="J678"/>
  <c r="K678" s="1"/>
  <c r="J677"/>
  <c r="K677" s="1"/>
  <c r="J676"/>
  <c r="K676" s="1"/>
  <c r="J675"/>
  <c r="K675" s="1"/>
  <c r="J674"/>
  <c r="K674" s="1"/>
  <c r="J673"/>
  <c r="K673" s="1"/>
  <c r="J672"/>
  <c r="K672" s="1"/>
  <c r="J671"/>
  <c r="K671" s="1"/>
  <c r="J670"/>
  <c r="K670" s="1"/>
  <c r="J669"/>
  <c r="K669" s="1"/>
  <c r="J668"/>
  <c r="K668" s="1"/>
  <c r="J667"/>
  <c r="K667" s="1"/>
  <c r="J666"/>
  <c r="K666" s="1"/>
  <c r="J665"/>
  <c r="K665" s="1"/>
  <c r="J664"/>
  <c r="K664" s="1"/>
  <c r="J663"/>
  <c r="K663" s="1"/>
  <c r="J662"/>
  <c r="K662" s="1"/>
  <c r="J661"/>
  <c r="K661" s="1"/>
  <c r="J660"/>
  <c r="K660" s="1"/>
  <c r="J659"/>
  <c r="K659" s="1"/>
  <c r="J658"/>
  <c r="K658" s="1"/>
  <c r="J657"/>
  <c r="K657" s="1"/>
  <c r="J656"/>
  <c r="K656" s="1"/>
  <c r="J655"/>
  <c r="K655" s="1"/>
  <c r="J654"/>
  <c r="K654" s="1"/>
  <c r="J653"/>
  <c r="K653" s="1"/>
  <c r="J652"/>
  <c r="K652" s="1"/>
  <c r="J651"/>
  <c r="K651" s="1"/>
  <c r="J650"/>
  <c r="K650" s="1"/>
  <c r="J649"/>
  <c r="K649" s="1"/>
  <c r="J648"/>
  <c r="K648" s="1"/>
  <c r="J647"/>
  <c r="K647" s="1"/>
  <c r="J646"/>
  <c r="K646" s="1"/>
  <c r="J645"/>
  <c r="K645" s="1"/>
  <c r="J644"/>
  <c r="K644" s="1"/>
  <c r="J643"/>
  <c r="K643" s="1"/>
  <c r="J642"/>
  <c r="K642" s="1"/>
  <c r="J641"/>
  <c r="K641" s="1"/>
  <c r="J640"/>
  <c r="K640" s="1"/>
  <c r="J639"/>
  <c r="K639" s="1"/>
  <c r="J638"/>
  <c r="K638" s="1"/>
  <c r="J637"/>
  <c r="K637" s="1"/>
  <c r="J636"/>
  <c r="K636" s="1"/>
  <c r="J635"/>
  <c r="K635" s="1"/>
  <c r="J634"/>
  <c r="K634" s="1"/>
  <c r="J633"/>
  <c r="K633" s="1"/>
  <c r="J632"/>
  <c r="K632" s="1"/>
  <c r="J631"/>
  <c r="K631" s="1"/>
  <c r="J630"/>
  <c r="K630" s="1"/>
  <c r="J629"/>
  <c r="K629" s="1"/>
  <c r="J628"/>
  <c r="K628" s="1"/>
  <c r="J627"/>
  <c r="K627" s="1"/>
  <c r="J626"/>
  <c r="K626" s="1"/>
  <c r="J625"/>
  <c r="K625" s="1"/>
  <c r="J624"/>
  <c r="K624" s="1"/>
  <c r="J623"/>
  <c r="K623" s="1"/>
  <c r="J622"/>
  <c r="K622" s="1"/>
  <c r="J621"/>
  <c r="K621" s="1"/>
  <c r="J620"/>
  <c r="K620" s="1"/>
  <c r="J619"/>
  <c r="K619" s="1"/>
  <c r="J618"/>
  <c r="K618" s="1"/>
  <c r="J617"/>
  <c r="K617" s="1"/>
  <c r="J616"/>
  <c r="K616" s="1"/>
  <c r="J615"/>
  <c r="K615" s="1"/>
  <c r="J614"/>
  <c r="K614" s="1"/>
  <c r="J613"/>
  <c r="K613" s="1"/>
  <c r="J612"/>
  <c r="K612" s="1"/>
  <c r="J611"/>
  <c r="K611" s="1"/>
  <c r="J610"/>
  <c r="K610" s="1"/>
  <c r="J609"/>
  <c r="K609" s="1"/>
  <c r="J608"/>
  <c r="K608" s="1"/>
  <c r="J607"/>
  <c r="K607" s="1"/>
  <c r="J606"/>
  <c r="K606" s="1"/>
  <c r="J605"/>
  <c r="K605" s="1"/>
  <c r="J604"/>
  <c r="K604" s="1"/>
  <c r="J603"/>
  <c r="K603" s="1"/>
  <c r="J602"/>
  <c r="K602" s="1"/>
  <c r="J601"/>
  <c r="K601" s="1"/>
  <c r="J600"/>
  <c r="K600" s="1"/>
  <c r="J599"/>
  <c r="K599" s="1"/>
  <c r="J598"/>
  <c r="K598" s="1"/>
  <c r="J597"/>
  <c r="K597" s="1"/>
  <c r="J596"/>
  <c r="K596" s="1"/>
  <c r="J595"/>
  <c r="K595" s="1"/>
  <c r="J594"/>
  <c r="K594" s="1"/>
  <c r="J593"/>
  <c r="K593" s="1"/>
  <c r="J592"/>
  <c r="K592" s="1"/>
  <c r="J591"/>
  <c r="K591" s="1"/>
  <c r="J590"/>
  <c r="K590" s="1"/>
  <c r="J589"/>
  <c r="K589" s="1"/>
  <c r="J588"/>
  <c r="K588" s="1"/>
  <c r="J587"/>
  <c r="K587" s="1"/>
  <c r="J586"/>
  <c r="K586" s="1"/>
  <c r="J585"/>
  <c r="K585" s="1"/>
  <c r="J584"/>
  <c r="K584" s="1"/>
  <c r="J583"/>
  <c r="K583" s="1"/>
  <c r="J582"/>
  <c r="K582" s="1"/>
  <c r="J581"/>
  <c r="K581" s="1"/>
  <c r="J580"/>
  <c r="K580" s="1"/>
  <c r="J579"/>
  <c r="K579" s="1"/>
  <c r="J578"/>
  <c r="K578" s="1"/>
  <c r="J577"/>
  <c r="K577" s="1"/>
  <c r="J576"/>
  <c r="K576" s="1"/>
  <c r="J575"/>
  <c r="K575" s="1"/>
  <c r="J574"/>
  <c r="K574" s="1"/>
  <c r="J573"/>
  <c r="K573" s="1"/>
  <c r="J572"/>
  <c r="K572" s="1"/>
  <c r="J571"/>
  <c r="K571" s="1"/>
  <c r="J570"/>
  <c r="K570" s="1"/>
  <c r="J569"/>
  <c r="K569" s="1"/>
  <c r="J568"/>
  <c r="K568" s="1"/>
  <c r="J567"/>
  <c r="K567" s="1"/>
  <c r="J566"/>
  <c r="K566" s="1"/>
  <c r="J565"/>
  <c r="K565" s="1"/>
  <c r="J564"/>
  <c r="K564" s="1"/>
  <c r="J563"/>
  <c r="K563" s="1"/>
  <c r="J562"/>
  <c r="K562" s="1"/>
  <c r="J561"/>
  <c r="K561" s="1"/>
  <c r="J560"/>
  <c r="K560" s="1"/>
  <c r="J559"/>
  <c r="K559" s="1"/>
  <c r="J558"/>
  <c r="K558" s="1"/>
  <c r="J557"/>
  <c r="K557" s="1"/>
  <c r="J556"/>
  <c r="K556" s="1"/>
  <c r="J555"/>
  <c r="K555" s="1"/>
  <c r="J554"/>
  <c r="K554" s="1"/>
  <c r="J553"/>
  <c r="K553" s="1"/>
  <c r="J552"/>
  <c r="K552" s="1"/>
  <c r="J551"/>
  <c r="K551" s="1"/>
  <c r="J550"/>
  <c r="K550" s="1"/>
  <c r="J549"/>
  <c r="K549" s="1"/>
  <c r="J548"/>
  <c r="K548" s="1"/>
  <c r="J547"/>
  <c r="K547" s="1"/>
  <c r="J546"/>
  <c r="K546" s="1"/>
  <c r="J545"/>
  <c r="K545" s="1"/>
  <c r="J544"/>
  <c r="K544" s="1"/>
  <c r="J543"/>
  <c r="K543" s="1"/>
  <c r="J542"/>
  <c r="K542" s="1"/>
  <c r="J541"/>
  <c r="K541" s="1"/>
  <c r="J540"/>
  <c r="K540" s="1"/>
  <c r="J539"/>
  <c r="K539" s="1"/>
  <c r="J538"/>
  <c r="K538" s="1"/>
  <c r="J537"/>
  <c r="K537" s="1"/>
  <c r="J536"/>
  <c r="K536" s="1"/>
  <c r="J535"/>
  <c r="K535" s="1"/>
  <c r="J534"/>
  <c r="K534" s="1"/>
  <c r="J533"/>
  <c r="K533" s="1"/>
  <c r="J532"/>
  <c r="K532" s="1"/>
  <c r="J531"/>
  <c r="K531" s="1"/>
  <c r="J530"/>
  <c r="K530" s="1"/>
  <c r="J529"/>
  <c r="K529" s="1"/>
  <c r="J528"/>
  <c r="K528" s="1"/>
  <c r="J527"/>
  <c r="K527" s="1"/>
  <c r="J526"/>
  <c r="K526" s="1"/>
  <c r="J525"/>
  <c r="K525" s="1"/>
  <c r="J524"/>
  <c r="K524" s="1"/>
  <c r="J523"/>
  <c r="K523" s="1"/>
  <c r="J522"/>
  <c r="K522" s="1"/>
  <c r="J521"/>
  <c r="K521" s="1"/>
  <c r="J520"/>
  <c r="K520" s="1"/>
  <c r="J519"/>
  <c r="K519" s="1"/>
  <c r="J518"/>
  <c r="K518" s="1"/>
  <c r="J517"/>
  <c r="K517" s="1"/>
  <c r="J516"/>
  <c r="K516" s="1"/>
  <c r="J515"/>
  <c r="K515" s="1"/>
  <c r="J514"/>
  <c r="K514" s="1"/>
  <c r="J513"/>
  <c r="K513" s="1"/>
  <c r="J512"/>
  <c r="K512" s="1"/>
  <c r="J511"/>
  <c r="K511" s="1"/>
  <c r="J510"/>
  <c r="K510" s="1"/>
  <c r="J509"/>
  <c r="K509" s="1"/>
  <c r="J508"/>
  <c r="K508" s="1"/>
  <c r="J507"/>
  <c r="K507" s="1"/>
  <c r="J506"/>
  <c r="K506" s="1"/>
  <c r="J505"/>
  <c r="K505" s="1"/>
  <c r="J504"/>
  <c r="K504" s="1"/>
  <c r="J503"/>
  <c r="K503" s="1"/>
  <c r="J502"/>
  <c r="K502" s="1"/>
  <c r="J501"/>
  <c r="K501" s="1"/>
  <c r="J500"/>
  <c r="K500" s="1"/>
  <c r="J499"/>
  <c r="K499" s="1"/>
  <c r="J498"/>
  <c r="K498" s="1"/>
  <c r="J497"/>
  <c r="K497" s="1"/>
  <c r="J496"/>
  <c r="K496" s="1"/>
  <c r="J495"/>
  <c r="K495" s="1"/>
  <c r="J494"/>
  <c r="K494" s="1"/>
  <c r="J493"/>
  <c r="K493" s="1"/>
  <c r="J492"/>
  <c r="K492" s="1"/>
  <c r="J491"/>
  <c r="K491" s="1"/>
  <c r="J490"/>
  <c r="K490" s="1"/>
  <c r="J489"/>
  <c r="K489" s="1"/>
  <c r="J488"/>
  <c r="K488" s="1"/>
  <c r="J487"/>
  <c r="K487" s="1"/>
  <c r="J486"/>
  <c r="K486" s="1"/>
  <c r="J485"/>
  <c r="K485" s="1"/>
  <c r="J484"/>
  <c r="K484" s="1"/>
  <c r="J483"/>
  <c r="K483" s="1"/>
  <c r="J482"/>
  <c r="K482" s="1"/>
  <c r="J481"/>
  <c r="K481" s="1"/>
  <c r="J480"/>
  <c r="K480" s="1"/>
  <c r="J479"/>
  <c r="K479" s="1"/>
  <c r="J478"/>
  <c r="K478" s="1"/>
  <c r="J477"/>
  <c r="K477" s="1"/>
  <c r="J476"/>
  <c r="K476" s="1"/>
  <c r="J475"/>
  <c r="K475" s="1"/>
  <c r="J474"/>
  <c r="K474" s="1"/>
  <c r="J473"/>
  <c r="K473" s="1"/>
  <c r="J472"/>
  <c r="K472" s="1"/>
  <c r="J471"/>
  <c r="K471" s="1"/>
  <c r="J470"/>
  <c r="K470" s="1"/>
  <c r="J469"/>
  <c r="K469" s="1"/>
  <c r="J468"/>
  <c r="K468" s="1"/>
  <c r="J467"/>
  <c r="K467" s="1"/>
  <c r="J466"/>
  <c r="K466" s="1"/>
  <c r="J465"/>
  <c r="K465" s="1"/>
  <c r="J464"/>
  <c r="K464" s="1"/>
  <c r="J463"/>
  <c r="K463" s="1"/>
  <c r="J462"/>
  <c r="K462" s="1"/>
  <c r="J461"/>
  <c r="K461" s="1"/>
  <c r="J460"/>
  <c r="K460" s="1"/>
  <c r="J459"/>
  <c r="K459" s="1"/>
  <c r="J458"/>
  <c r="K458" s="1"/>
  <c r="J457"/>
  <c r="K457" s="1"/>
  <c r="J456"/>
  <c r="K456" s="1"/>
  <c r="J455"/>
  <c r="K455" s="1"/>
  <c r="J454"/>
  <c r="K454" s="1"/>
  <c r="J453"/>
  <c r="K453" s="1"/>
  <c r="J452"/>
  <c r="K452" s="1"/>
  <c r="J451"/>
  <c r="K451" s="1"/>
  <c r="J450"/>
  <c r="K450" s="1"/>
  <c r="J449"/>
  <c r="K449" s="1"/>
  <c r="J448"/>
  <c r="K448" s="1"/>
  <c r="J447"/>
  <c r="K447" s="1"/>
  <c r="J446"/>
  <c r="K446" s="1"/>
  <c r="J445"/>
  <c r="K445" s="1"/>
  <c r="J444"/>
  <c r="K444" s="1"/>
  <c r="J443"/>
  <c r="K443" s="1"/>
  <c r="J442"/>
  <c r="K442" s="1"/>
  <c r="J441"/>
  <c r="K441" s="1"/>
  <c r="J440"/>
  <c r="K440" s="1"/>
  <c r="M440" s="1"/>
  <c r="J439"/>
  <c r="K439" s="1"/>
  <c r="J438"/>
  <c r="K438" s="1"/>
  <c r="J437"/>
  <c r="K437" s="1"/>
  <c r="J436"/>
  <c r="K436" s="1"/>
  <c r="M436" s="1"/>
  <c r="J435"/>
  <c r="K435" s="1"/>
  <c r="J434"/>
  <c r="K434" s="1"/>
  <c r="M434" s="1"/>
  <c r="J433"/>
  <c r="K433" s="1"/>
  <c r="J432"/>
  <c r="K432" s="1"/>
  <c r="M432" s="1"/>
  <c r="J431"/>
  <c r="K431" s="1"/>
  <c r="J430"/>
  <c r="K430" s="1"/>
  <c r="M430" s="1"/>
  <c r="J429"/>
  <c r="K429" s="1"/>
  <c r="J428"/>
  <c r="K428" s="1"/>
  <c r="J427"/>
  <c r="K427" s="1"/>
  <c r="J426"/>
  <c r="K426" s="1"/>
  <c r="J425"/>
  <c r="K425" s="1"/>
  <c r="J424"/>
  <c r="K424" s="1"/>
  <c r="M424" s="1"/>
  <c r="J423"/>
  <c r="K423" s="1"/>
  <c r="J422"/>
  <c r="K422" s="1"/>
  <c r="J421"/>
  <c r="K421" s="1"/>
  <c r="J420"/>
  <c r="K420" s="1"/>
  <c r="M420" s="1"/>
  <c r="J419"/>
  <c r="K419" s="1"/>
  <c r="J418"/>
  <c r="K418" s="1"/>
  <c r="M418" s="1"/>
  <c r="J417"/>
  <c r="K417" s="1"/>
  <c r="J416"/>
  <c r="K416" s="1"/>
  <c r="J415"/>
  <c r="K415" s="1"/>
  <c r="J414"/>
  <c r="K414" s="1"/>
  <c r="J413"/>
  <c r="K413" s="1"/>
  <c r="J412"/>
  <c r="K412" s="1"/>
  <c r="M412" s="1"/>
  <c r="J411"/>
  <c r="K411" s="1"/>
  <c r="J410"/>
  <c r="K410" s="1"/>
  <c r="M410" s="1"/>
  <c r="J409"/>
  <c r="K409" s="1"/>
  <c r="J408"/>
  <c r="K408" s="1"/>
  <c r="M408" s="1"/>
  <c r="J407"/>
  <c r="K407" s="1"/>
  <c r="J406"/>
  <c r="K406" s="1"/>
  <c r="J405"/>
  <c r="K405" s="1"/>
  <c r="J404"/>
  <c r="K404" s="1"/>
  <c r="J403"/>
  <c r="K403" s="1"/>
  <c r="J402"/>
  <c r="K402" s="1"/>
  <c r="M402" s="1"/>
  <c r="J401"/>
  <c r="K401" s="1"/>
  <c r="J400"/>
  <c r="K400" s="1"/>
  <c r="J399"/>
  <c r="K399" s="1"/>
  <c r="J398"/>
  <c r="K398" s="1"/>
  <c r="J397"/>
  <c r="K397" s="1"/>
  <c r="J396"/>
  <c r="K396" s="1"/>
  <c r="J395"/>
  <c r="K395" s="1"/>
  <c r="J394"/>
  <c r="K394" s="1"/>
  <c r="J393"/>
  <c r="K393" s="1"/>
  <c r="J392"/>
  <c r="K392" s="1"/>
  <c r="J391"/>
  <c r="K391" s="1"/>
  <c r="J390"/>
  <c r="K390" s="1"/>
  <c r="J389"/>
  <c r="K389" s="1"/>
  <c r="J388"/>
  <c r="K388" s="1"/>
  <c r="M388" s="1"/>
  <c r="J387"/>
  <c r="K387" s="1"/>
  <c r="J386"/>
  <c r="K386" s="1"/>
  <c r="J385"/>
  <c r="K385" s="1"/>
  <c r="J381"/>
  <c r="K381" s="1"/>
  <c r="J380"/>
  <c r="K380" s="1"/>
  <c r="J379"/>
  <c r="K379" s="1"/>
  <c r="J378"/>
  <c r="K378" s="1"/>
  <c r="J377"/>
  <c r="K377" s="1"/>
  <c r="J376"/>
  <c r="K376" s="1"/>
  <c r="J375"/>
  <c r="K375" s="1"/>
  <c r="J374"/>
  <c r="K374" s="1"/>
  <c r="J373"/>
  <c r="K373" s="1"/>
  <c r="J372"/>
  <c r="K372" s="1"/>
  <c r="J371"/>
  <c r="K371" s="1"/>
  <c r="J370"/>
  <c r="K370" s="1"/>
  <c r="J369"/>
  <c r="K369" s="1"/>
  <c r="J368"/>
  <c r="K368" s="1"/>
  <c r="J367"/>
  <c r="K367" s="1"/>
  <c r="J366"/>
  <c r="K366" s="1"/>
  <c r="J365"/>
  <c r="K365" s="1"/>
  <c r="J364"/>
  <c r="K364" s="1"/>
  <c r="J363"/>
  <c r="K363" s="1"/>
  <c r="J362"/>
  <c r="K362" s="1"/>
  <c r="J361"/>
  <c r="K361" s="1"/>
  <c r="J360"/>
  <c r="K360" s="1"/>
  <c r="J359"/>
  <c r="K359" s="1"/>
  <c r="J358"/>
  <c r="K358" s="1"/>
  <c r="J357"/>
  <c r="K357" s="1"/>
  <c r="J356"/>
  <c r="K356" s="1"/>
  <c r="J355"/>
  <c r="K355" s="1"/>
  <c r="J354"/>
  <c r="K354" s="1"/>
  <c r="J353"/>
  <c r="K353" s="1"/>
  <c r="J352"/>
  <c r="K352" s="1"/>
  <c r="J351"/>
  <c r="K351" s="1"/>
  <c r="J350"/>
  <c r="K350" s="1"/>
  <c r="J349"/>
  <c r="K349" s="1"/>
  <c r="J348"/>
  <c r="K348" s="1"/>
  <c r="J347"/>
  <c r="K347" s="1"/>
  <c r="J346"/>
  <c r="K346" s="1"/>
  <c r="J345"/>
  <c r="K345" s="1"/>
  <c r="J344"/>
  <c r="K344" s="1"/>
  <c r="J343"/>
  <c r="K343" s="1"/>
  <c r="J342"/>
  <c r="K342" s="1"/>
  <c r="J341"/>
  <c r="K341" s="1"/>
  <c r="J340"/>
  <c r="K340" s="1"/>
  <c r="J339"/>
  <c r="K339" s="1"/>
  <c r="J338"/>
  <c r="K338" s="1"/>
  <c r="J337"/>
  <c r="K337" s="1"/>
  <c r="J336"/>
  <c r="K336" s="1"/>
  <c r="J335"/>
  <c r="K335" s="1"/>
  <c r="J334"/>
  <c r="K334" s="1"/>
  <c r="J333"/>
  <c r="K333" s="1"/>
  <c r="J332"/>
  <c r="K332" s="1"/>
  <c r="J331"/>
  <c r="K331" s="1"/>
  <c r="J330"/>
  <c r="K330" s="1"/>
  <c r="J329"/>
  <c r="K329" s="1"/>
  <c r="J328"/>
  <c r="K328" s="1"/>
  <c r="J327"/>
  <c r="K327" s="1"/>
  <c r="J326"/>
  <c r="K326" s="1"/>
  <c r="J325"/>
  <c r="K325" s="1"/>
  <c r="J324"/>
  <c r="K324" s="1"/>
  <c r="J323"/>
  <c r="K323" s="1"/>
  <c r="J322"/>
  <c r="K322" s="1"/>
  <c r="J321"/>
  <c r="K321" s="1"/>
  <c r="J320"/>
  <c r="K320" s="1"/>
  <c r="J319"/>
  <c r="K319" s="1"/>
  <c r="J318"/>
  <c r="K318" s="1"/>
  <c r="J317"/>
  <c r="K317" s="1"/>
  <c r="J316"/>
  <c r="K316" s="1"/>
  <c r="J315"/>
  <c r="K315" s="1"/>
  <c r="J314"/>
  <c r="K314" s="1"/>
  <c r="J313"/>
  <c r="K313" s="1"/>
  <c r="J312"/>
  <c r="K312" s="1"/>
  <c r="J311"/>
  <c r="K311" s="1"/>
  <c r="J310"/>
  <c r="K310" s="1"/>
  <c r="J309"/>
  <c r="K309" s="1"/>
  <c r="J308"/>
  <c r="K308" s="1"/>
  <c r="J307"/>
  <c r="K307" s="1"/>
  <c r="J306"/>
  <c r="K306" s="1"/>
  <c r="J305"/>
  <c r="K305" s="1"/>
  <c r="J304"/>
  <c r="K304" s="1"/>
  <c r="J303"/>
  <c r="K303" s="1"/>
  <c r="J302"/>
  <c r="K302" s="1"/>
  <c r="J301"/>
  <c r="K301" s="1"/>
  <c r="J300"/>
  <c r="K300" s="1"/>
  <c r="J299"/>
  <c r="K299" s="1"/>
  <c r="J298"/>
  <c r="K298" s="1"/>
  <c r="J297"/>
  <c r="K297" s="1"/>
  <c r="J296"/>
  <c r="K296" s="1"/>
  <c r="J295"/>
  <c r="K295" s="1"/>
  <c r="J294"/>
  <c r="K294" s="1"/>
  <c r="J293"/>
  <c r="K293" s="1"/>
  <c r="J292"/>
  <c r="K292" s="1"/>
  <c r="J291"/>
  <c r="K291" s="1"/>
  <c r="J290"/>
  <c r="K290" s="1"/>
  <c r="J289"/>
  <c r="K289" s="1"/>
  <c r="J288"/>
  <c r="K288" s="1"/>
  <c r="J287"/>
  <c r="K287" s="1"/>
  <c r="J286"/>
  <c r="K286" s="1"/>
  <c r="J285"/>
  <c r="K285" s="1"/>
  <c r="J284"/>
  <c r="K284" s="1"/>
  <c r="J283"/>
  <c r="K283" s="1"/>
  <c r="J282"/>
  <c r="K282" s="1"/>
  <c r="J281"/>
  <c r="K281" s="1"/>
  <c r="J280"/>
  <c r="K280" s="1"/>
  <c r="J279"/>
  <c r="K279" s="1"/>
  <c r="J278"/>
  <c r="K278" s="1"/>
  <c r="J277"/>
  <c r="K277" s="1"/>
  <c r="J276"/>
  <c r="K276" s="1"/>
  <c r="J275"/>
  <c r="K275" s="1"/>
  <c r="J274"/>
  <c r="K274" s="1"/>
  <c r="J273"/>
  <c r="K273" s="1"/>
  <c r="J272"/>
  <c r="K272" s="1"/>
  <c r="J271"/>
  <c r="K271" s="1"/>
  <c r="J270"/>
  <c r="K270" s="1"/>
  <c r="J269"/>
  <c r="K269" s="1"/>
  <c r="J268"/>
  <c r="K268" s="1"/>
  <c r="J267"/>
  <c r="K267" s="1"/>
  <c r="J266"/>
  <c r="K266" s="1"/>
  <c r="J265"/>
  <c r="K265" s="1"/>
  <c r="J264"/>
  <c r="K264" s="1"/>
  <c r="J263"/>
  <c r="K263" s="1"/>
  <c r="J262"/>
  <c r="K262" s="1"/>
  <c r="J261"/>
  <c r="K261" s="1"/>
  <c r="J260"/>
  <c r="K260" s="1"/>
  <c r="J259"/>
  <c r="K259" s="1"/>
  <c r="J258"/>
  <c r="K258" s="1"/>
  <c r="J257"/>
  <c r="K257" s="1"/>
  <c r="J256"/>
  <c r="K256" s="1"/>
  <c r="J255"/>
  <c r="K255" s="1"/>
  <c r="J254"/>
  <c r="K254" s="1"/>
  <c r="J253"/>
  <c r="K253" s="1"/>
  <c r="J252"/>
  <c r="K252" s="1"/>
  <c r="J251"/>
  <c r="K251" s="1"/>
  <c r="J250"/>
  <c r="K250" s="1"/>
  <c r="J249"/>
  <c r="K249" s="1"/>
  <c r="J248"/>
  <c r="K248" s="1"/>
  <c r="J247"/>
  <c r="K247" s="1"/>
  <c r="J246"/>
  <c r="K246" s="1"/>
  <c r="J245"/>
  <c r="K245" s="1"/>
  <c r="J244"/>
  <c r="K244" s="1"/>
  <c r="J243"/>
  <c r="K243" s="1"/>
  <c r="J242"/>
  <c r="K242" s="1"/>
  <c r="J241"/>
  <c r="K241" s="1"/>
  <c r="J240"/>
  <c r="K240" s="1"/>
  <c r="J239"/>
  <c r="K239" s="1"/>
  <c r="J238"/>
  <c r="K238" s="1"/>
  <c r="J237"/>
  <c r="K237" s="1"/>
  <c r="J236"/>
  <c r="K236" s="1"/>
  <c r="J235"/>
  <c r="K235" s="1"/>
  <c r="J234"/>
  <c r="K234" s="1"/>
  <c r="J233"/>
  <c r="K233" s="1"/>
  <c r="J232"/>
  <c r="K232" s="1"/>
  <c r="J231"/>
  <c r="K231" s="1"/>
  <c r="J230"/>
  <c r="K230" s="1"/>
  <c r="J229"/>
  <c r="K229" s="1"/>
  <c r="J228"/>
  <c r="K228" s="1"/>
  <c r="J227"/>
  <c r="K227" s="1"/>
  <c r="J226"/>
  <c r="K226" s="1"/>
  <c r="J225"/>
  <c r="K225" s="1"/>
  <c r="J224"/>
  <c r="K224" s="1"/>
  <c r="J223"/>
  <c r="K223" s="1"/>
  <c r="J222"/>
  <c r="K222" s="1"/>
  <c r="J221"/>
  <c r="K221" s="1"/>
  <c r="J220"/>
  <c r="K220" s="1"/>
  <c r="J219"/>
  <c r="K219" s="1"/>
  <c r="J218"/>
  <c r="K218" s="1"/>
  <c r="J217"/>
  <c r="K217" s="1"/>
  <c r="J216"/>
  <c r="K216" s="1"/>
  <c r="J215"/>
  <c r="K215" s="1"/>
  <c r="J214"/>
  <c r="K214" s="1"/>
  <c r="J213"/>
  <c r="K213" s="1"/>
  <c r="J212"/>
  <c r="K212" s="1"/>
  <c r="J211"/>
  <c r="K211" s="1"/>
  <c r="J210"/>
  <c r="K210" s="1"/>
  <c r="J209"/>
  <c r="K209" s="1"/>
  <c r="J208"/>
  <c r="K208" s="1"/>
  <c r="J207"/>
  <c r="K207" s="1"/>
  <c r="J206"/>
  <c r="K206" s="1"/>
  <c r="J205"/>
  <c r="K205" s="1"/>
  <c r="J204"/>
  <c r="K204" s="1"/>
  <c r="J203"/>
  <c r="K203" s="1"/>
  <c r="J202"/>
  <c r="K202" s="1"/>
  <c r="J201"/>
  <c r="K201" s="1"/>
  <c r="J200"/>
  <c r="K200" s="1"/>
  <c r="J199"/>
  <c r="K199" s="1"/>
  <c r="J198"/>
  <c r="K198" s="1"/>
  <c r="J197"/>
  <c r="K197" s="1"/>
  <c r="J196"/>
  <c r="K196" s="1"/>
  <c r="J195"/>
  <c r="K195" s="1"/>
  <c r="J194"/>
  <c r="K194" s="1"/>
  <c r="J193"/>
  <c r="K193" s="1"/>
  <c r="J192"/>
  <c r="K192" s="1"/>
  <c r="J191"/>
  <c r="K191" s="1"/>
  <c r="J190"/>
  <c r="K190" s="1"/>
  <c r="J189"/>
  <c r="K189" s="1"/>
  <c r="J188"/>
  <c r="K188" s="1"/>
  <c r="J187"/>
  <c r="K187" s="1"/>
  <c r="J186"/>
  <c r="K186" s="1"/>
  <c r="J185"/>
  <c r="K185" s="1"/>
  <c r="J184"/>
  <c r="K184" s="1"/>
  <c r="J183"/>
  <c r="K183" s="1"/>
  <c r="J182"/>
  <c r="K182" s="1"/>
  <c r="J181"/>
  <c r="K181" s="1"/>
  <c r="J180"/>
  <c r="K180" s="1"/>
  <c r="J179"/>
  <c r="K179" s="1"/>
  <c r="J178"/>
  <c r="K178" s="1"/>
  <c r="J177"/>
  <c r="K177" s="1"/>
  <c r="J176"/>
  <c r="K176" s="1"/>
  <c r="J175"/>
  <c r="K175" s="1"/>
  <c r="J174"/>
  <c r="K174" s="1"/>
  <c r="J173"/>
  <c r="K173" s="1"/>
  <c r="J172"/>
  <c r="K172" s="1"/>
  <c r="J171"/>
  <c r="K171" s="1"/>
  <c r="J170"/>
  <c r="K170" s="1"/>
  <c r="J169"/>
  <c r="K169" s="1"/>
  <c r="J168"/>
  <c r="K168" s="1"/>
  <c r="J167"/>
  <c r="K167" s="1"/>
  <c r="J1340"/>
  <c r="K1340" s="1"/>
  <c r="J1339"/>
  <c r="K1339" s="1"/>
  <c r="J1338"/>
  <c r="K1338" s="1"/>
  <c r="J1337"/>
  <c r="K1337" s="1"/>
  <c r="J1336"/>
  <c r="K1336" s="1"/>
  <c r="J1335"/>
  <c r="K1335" s="1"/>
  <c r="J1334"/>
  <c r="K1334" s="1"/>
  <c r="J1333"/>
  <c r="K1333" s="1"/>
  <c r="M1333" s="1"/>
  <c r="J1332"/>
  <c r="K1332" s="1"/>
  <c r="J1331"/>
  <c r="K1331" s="1"/>
  <c r="J1330"/>
  <c r="K1330" s="1"/>
  <c r="J1329"/>
  <c r="K1329" s="1"/>
  <c r="J1328"/>
  <c r="K1328" s="1"/>
  <c r="J1327"/>
  <c r="K1327" s="1"/>
  <c r="J1326"/>
  <c r="K1326" s="1"/>
  <c r="J1325"/>
  <c r="K1325" s="1"/>
  <c r="J1324"/>
  <c r="K1324" s="1"/>
  <c r="J1323"/>
  <c r="K1323" s="1"/>
  <c r="J1322"/>
  <c r="K1322" s="1"/>
  <c r="J1321"/>
  <c r="K1321" s="1"/>
  <c r="J1320"/>
  <c r="K1320" s="1"/>
  <c r="J1319"/>
  <c r="K1319" s="1"/>
  <c r="J1318"/>
  <c r="K1318" s="1"/>
  <c r="J1317"/>
  <c r="K1317" s="1"/>
  <c r="J1316"/>
  <c r="K1316" s="1"/>
  <c r="J1315"/>
  <c r="K1315" s="1"/>
  <c r="J1314"/>
  <c r="K1314" s="1"/>
  <c r="J1313"/>
  <c r="K1313" s="1"/>
  <c r="J1312"/>
  <c r="K1312" s="1"/>
  <c r="J1311"/>
  <c r="K1311" s="1"/>
  <c r="J1310"/>
  <c r="K1310" s="1"/>
  <c r="J1309"/>
  <c r="K1309" s="1"/>
  <c r="J1308"/>
  <c r="K1308" s="1"/>
  <c r="J1307"/>
  <c r="K1307" s="1"/>
  <c r="J1306"/>
  <c r="K1306" s="1"/>
  <c r="J1305"/>
  <c r="K1305" s="1"/>
  <c r="J1304"/>
  <c r="K1304" s="1"/>
  <c r="J1303"/>
  <c r="K1303" s="1"/>
  <c r="J1302"/>
  <c r="K1302" s="1"/>
  <c r="J1301"/>
  <c r="K1301" s="1"/>
  <c r="J1300"/>
  <c r="K1300" s="1"/>
  <c r="J1299"/>
  <c r="K1299" s="1"/>
  <c r="J1298"/>
  <c r="K1298" s="1"/>
  <c r="J1297"/>
  <c r="K1297" s="1"/>
  <c r="J1296"/>
  <c r="K1296" s="1"/>
  <c r="J1295"/>
  <c r="K1295" s="1"/>
  <c r="J1294"/>
  <c r="K1294" s="1"/>
  <c r="J1293"/>
  <c r="K1293" s="1"/>
  <c r="J1292"/>
  <c r="K1292" s="1"/>
  <c r="J1291"/>
  <c r="K1291" s="1"/>
  <c r="J1290"/>
  <c r="K1290" s="1"/>
  <c r="J1289"/>
  <c r="K1289" s="1"/>
  <c r="J1288"/>
  <c r="K1288" s="1"/>
  <c r="J1287"/>
  <c r="K1287" s="1"/>
  <c r="J1286"/>
  <c r="K1286" s="1"/>
  <c r="J1285"/>
  <c r="K1285" s="1"/>
  <c r="J1284"/>
  <c r="K1284" s="1"/>
  <c r="J1283"/>
  <c r="K1283" s="1"/>
  <c r="J1275"/>
  <c r="K1275" s="1"/>
  <c r="J1274"/>
  <c r="K1274" s="1"/>
  <c r="J1273"/>
  <c r="K1273" s="1"/>
  <c r="J1272"/>
  <c r="K1272" s="1"/>
  <c r="J1271"/>
  <c r="K1271" s="1"/>
  <c r="J1270"/>
  <c r="K1270" s="1"/>
  <c r="J1269"/>
  <c r="K1269" s="1"/>
  <c r="J1268"/>
  <c r="K1268" s="1"/>
  <c r="J1267"/>
  <c r="K1267" s="1"/>
  <c r="J1266"/>
  <c r="K1266" s="1"/>
  <c r="J1265"/>
  <c r="K1265" s="1"/>
  <c r="J1264"/>
  <c r="K1264" s="1"/>
  <c r="J1263"/>
  <c r="K1263" s="1"/>
  <c r="J1262"/>
  <c r="K1262" s="1"/>
  <c r="J1261"/>
  <c r="K1261" s="1"/>
  <c r="J1260"/>
  <c r="K1260" s="1"/>
  <c r="J1259"/>
  <c r="K1259" s="1"/>
  <c r="J1258"/>
  <c r="K1258" s="1"/>
  <c r="J1257"/>
  <c r="K1257" s="1"/>
  <c r="J1256"/>
  <c r="K1256" s="1"/>
  <c r="J1255"/>
  <c r="K1255" s="1"/>
  <c r="J1254"/>
  <c r="K1254" s="1"/>
  <c r="J1253"/>
  <c r="K1253" s="1"/>
  <c r="J1252"/>
  <c r="K1252" s="1"/>
  <c r="J1251"/>
  <c r="K1251" s="1"/>
  <c r="J1250"/>
  <c r="K1250" s="1"/>
  <c r="J1249"/>
  <c r="K1249" s="1"/>
  <c r="J1248"/>
  <c r="K1248" s="1"/>
  <c r="J1247"/>
  <c r="K1247" s="1"/>
  <c r="J1246"/>
  <c r="K1246" s="1"/>
  <c r="J1245"/>
  <c r="K1245" s="1"/>
  <c r="J1244"/>
  <c r="K1244" s="1"/>
  <c r="J1243"/>
  <c r="K1243" s="1"/>
  <c r="J1242"/>
  <c r="K1242" s="1"/>
  <c r="J1241"/>
  <c r="K1241" s="1"/>
  <c r="J1240"/>
  <c r="K1240" s="1"/>
  <c r="J1239"/>
  <c r="K1239" s="1"/>
  <c r="J1238"/>
  <c r="K1238" s="1"/>
  <c r="J1237"/>
  <c r="K1237" s="1"/>
  <c r="J1236"/>
  <c r="K1236" s="1"/>
  <c r="J1235"/>
  <c r="K1235" s="1"/>
  <c r="J1234"/>
  <c r="K1234" s="1"/>
  <c r="J1233"/>
  <c r="K1233" s="1"/>
  <c r="J1232"/>
  <c r="K1232" s="1"/>
  <c r="J1231"/>
  <c r="K1231" s="1"/>
  <c r="J1230"/>
  <c r="K1230" s="1"/>
  <c r="J1229"/>
  <c r="K1229" s="1"/>
  <c r="J1228"/>
  <c r="K1228" s="1"/>
  <c r="J1227"/>
  <c r="K1227" s="1"/>
  <c r="J1226"/>
  <c r="K1226" s="1"/>
  <c r="J1225"/>
  <c r="K1225" s="1"/>
  <c r="J1224"/>
  <c r="K1224" s="1"/>
  <c r="J1223"/>
  <c r="K1223" s="1"/>
  <c r="J1222"/>
  <c r="K1222" s="1"/>
  <c r="J1217"/>
  <c r="K1217" s="1"/>
  <c r="J1216"/>
  <c r="K1216" s="1"/>
  <c r="J1215"/>
  <c r="K1215" s="1"/>
  <c r="J1214"/>
  <c r="K1214" s="1"/>
  <c r="J1213"/>
  <c r="K1213" s="1"/>
  <c r="J1212"/>
  <c r="K1212" s="1"/>
  <c r="J1211"/>
  <c r="K1211" s="1"/>
  <c r="J1210"/>
  <c r="K1210" s="1"/>
  <c r="J1209"/>
  <c r="K1209" s="1"/>
  <c r="J1208"/>
  <c r="K1208" s="1"/>
  <c r="J1207"/>
  <c r="K1207" s="1"/>
  <c r="J1206"/>
  <c r="K1206" s="1"/>
  <c r="J1205"/>
  <c r="K1205" s="1"/>
  <c r="J1204"/>
  <c r="K1204" s="1"/>
  <c r="J1203"/>
  <c r="K1203" s="1"/>
  <c r="J1202"/>
  <c r="K1202" s="1"/>
  <c r="J1201"/>
  <c r="K1201" s="1"/>
  <c r="J1200"/>
  <c r="K1200" s="1"/>
  <c r="J1199"/>
  <c r="K1199" s="1"/>
  <c r="J1198"/>
  <c r="K1198" s="1"/>
  <c r="J1197"/>
  <c r="K1197" s="1"/>
  <c r="J1196"/>
  <c r="K1196" s="1"/>
  <c r="J1195"/>
  <c r="K1195" s="1"/>
  <c r="J1194"/>
  <c r="K1194" s="1"/>
  <c r="J1193"/>
  <c r="K1193" s="1"/>
  <c r="J1192"/>
  <c r="K1192" s="1"/>
  <c r="J1191"/>
  <c r="K1191" s="1"/>
  <c r="J1190"/>
  <c r="K1190" s="1"/>
  <c r="J1189"/>
  <c r="K1189" s="1"/>
  <c r="J1188"/>
  <c r="K1188" s="1"/>
  <c r="J1187"/>
  <c r="K1187" s="1"/>
  <c r="J1186"/>
  <c r="K1186" s="1"/>
  <c r="J1185"/>
  <c r="K1185" s="1"/>
  <c r="J1184"/>
  <c r="K1184" s="1"/>
  <c r="J1183"/>
  <c r="K1183" s="1"/>
  <c r="J1182"/>
  <c r="K1182" s="1"/>
  <c r="J1181"/>
  <c r="K1181" s="1"/>
  <c r="J1180"/>
  <c r="K1180" s="1"/>
  <c r="J1179"/>
  <c r="K1179" s="1"/>
  <c r="J1178"/>
  <c r="K1178" s="1"/>
  <c r="J1177"/>
  <c r="K1177" s="1"/>
  <c r="J1176"/>
  <c r="K1176" s="1"/>
  <c r="J1175"/>
  <c r="K1175" s="1"/>
  <c r="J1174"/>
  <c r="K1174" s="1"/>
  <c r="J1173"/>
  <c r="K1173" s="1"/>
  <c r="J1172"/>
  <c r="K1172" s="1"/>
  <c r="J1171"/>
  <c r="K1171" s="1"/>
  <c r="J1170"/>
  <c r="K1170" s="1"/>
  <c r="J1169"/>
  <c r="K1169" s="1"/>
  <c r="J1168"/>
  <c r="K1168" s="1"/>
  <c r="J1167"/>
  <c r="K1167" s="1"/>
  <c r="J1166"/>
  <c r="K1166" s="1"/>
  <c r="J1165"/>
  <c r="K1165" s="1"/>
  <c r="J1164"/>
  <c r="K1164" s="1"/>
  <c r="J1163"/>
  <c r="K1163" s="1"/>
  <c r="J1162"/>
  <c r="K1162" s="1"/>
  <c r="J1161"/>
  <c r="K1161" s="1"/>
  <c r="J1160"/>
  <c r="K1160" s="1"/>
  <c r="J1159"/>
  <c r="K1159" s="1"/>
  <c r="J1158"/>
  <c r="K1158" s="1"/>
  <c r="J1157"/>
  <c r="K1157" s="1"/>
  <c r="J1156"/>
  <c r="K1156" s="1"/>
  <c r="J1155"/>
  <c r="K1155" s="1"/>
  <c r="J1154"/>
  <c r="K1154" s="1"/>
  <c r="J1153"/>
  <c r="K1153" s="1"/>
  <c r="J1152"/>
  <c r="K1152" s="1"/>
  <c r="J1151"/>
  <c r="K1151" s="1"/>
  <c r="J1150"/>
  <c r="K1150" s="1"/>
  <c r="J1149"/>
  <c r="K1149" s="1"/>
  <c r="J1148"/>
  <c r="K1148" s="1"/>
  <c r="J1147"/>
  <c r="K1147" s="1"/>
  <c r="J1146"/>
  <c r="K1146" s="1"/>
  <c r="J1145"/>
  <c r="K1145" s="1"/>
  <c r="J1144"/>
  <c r="K1144" s="1"/>
  <c r="J1143"/>
  <c r="K1143" s="1"/>
  <c r="J1142"/>
  <c r="K1142" s="1"/>
  <c r="M1142" s="1"/>
  <c r="J1141"/>
  <c r="K1141" s="1"/>
  <c r="J1140"/>
  <c r="K1140" s="1"/>
  <c r="M1140" s="1"/>
  <c r="J1139"/>
  <c r="K1139" s="1"/>
  <c r="J1138"/>
  <c r="K1138" s="1"/>
  <c r="J1137"/>
  <c r="K1137" s="1"/>
  <c r="J1136"/>
  <c r="K1136" s="1"/>
  <c r="J1135"/>
  <c r="K1135" s="1"/>
  <c r="J1134"/>
  <c r="K1134" s="1"/>
  <c r="J1133"/>
  <c r="K1133" s="1"/>
  <c r="J1132"/>
  <c r="K1132" s="1"/>
  <c r="J1131"/>
  <c r="K1131" s="1"/>
  <c r="J1130"/>
  <c r="K1130" s="1"/>
  <c r="J1129"/>
  <c r="K1129" s="1"/>
  <c r="J1128"/>
  <c r="K1128" s="1"/>
  <c r="J1127"/>
  <c r="K1127" s="1"/>
  <c r="J1126"/>
  <c r="K1126" s="1"/>
  <c r="J1125"/>
  <c r="K1125" s="1"/>
  <c r="J1124"/>
  <c r="K1124" s="1"/>
  <c r="J1123"/>
  <c r="K1123" s="1"/>
  <c r="J1122"/>
  <c r="K1122" s="1"/>
  <c r="J1121"/>
  <c r="K1121" s="1"/>
  <c r="J1120"/>
  <c r="K1120" s="1"/>
  <c r="J1119"/>
  <c r="K1119" s="1"/>
  <c r="J1118"/>
  <c r="K1118" s="1"/>
  <c r="J1117"/>
  <c r="K1117" s="1"/>
  <c r="J1116"/>
  <c r="K1116" s="1"/>
  <c r="J1115"/>
  <c r="K1115" s="1"/>
  <c r="J1114"/>
  <c r="K1114" s="1"/>
  <c r="J1113"/>
  <c r="K1113" s="1"/>
  <c r="J1112"/>
  <c r="K1112" s="1"/>
  <c r="J1111"/>
  <c r="K1111" s="1"/>
  <c r="J1110"/>
  <c r="K1110" s="1"/>
  <c r="J1109"/>
  <c r="K1109" s="1"/>
  <c r="J1107"/>
  <c r="K1107" s="1"/>
  <c r="J1106"/>
  <c r="K1106" s="1"/>
  <c r="J1105"/>
  <c r="K1105" s="1"/>
  <c r="J1104"/>
  <c r="K1104" s="1"/>
  <c r="J1103"/>
  <c r="K1103" s="1"/>
  <c r="J1102"/>
  <c r="K1102" s="1"/>
  <c r="J1101"/>
  <c r="K1101" s="1"/>
  <c r="J1100"/>
  <c r="K1100" s="1"/>
  <c r="J1099"/>
  <c r="K1099" s="1"/>
  <c r="J1098"/>
  <c r="K1098" s="1"/>
  <c r="J1097"/>
  <c r="K1097" s="1"/>
  <c r="J1096"/>
  <c r="K1096" s="1"/>
  <c r="J1095"/>
  <c r="K1095" s="1"/>
  <c r="J1094"/>
  <c r="K1094" s="1"/>
  <c r="J1093"/>
  <c r="K1093" s="1"/>
  <c r="J1092"/>
  <c r="K1092" s="1"/>
  <c r="J1091"/>
  <c r="K1091" s="1"/>
  <c r="J1090"/>
  <c r="K1090" s="1"/>
  <c r="J1089"/>
  <c r="K1089" s="1"/>
  <c r="J1088"/>
  <c r="K1088" s="1"/>
  <c r="J1087"/>
  <c r="K1087" s="1"/>
  <c r="J1086"/>
  <c r="K1086" s="1"/>
  <c r="J1085"/>
  <c r="K1085" s="1"/>
  <c r="J1084"/>
  <c r="K1084" s="1"/>
  <c r="J1083"/>
  <c r="K1083" s="1"/>
  <c r="J1082"/>
  <c r="K1082" s="1"/>
  <c r="J1081"/>
  <c r="K1081" s="1"/>
  <c r="J1080"/>
  <c r="K1080" s="1"/>
  <c r="J1079"/>
  <c r="K1079" s="1"/>
  <c r="J1078"/>
  <c r="K1078" s="1"/>
  <c r="J1077"/>
  <c r="K1077" s="1"/>
  <c r="J1076"/>
  <c r="K1076" s="1"/>
  <c r="J1075"/>
  <c r="K1075" s="1"/>
  <c r="J1074"/>
  <c r="K1074" s="1"/>
  <c r="J1073"/>
  <c r="K1073" s="1"/>
  <c r="J1072"/>
  <c r="K1072" s="1"/>
  <c r="J1071"/>
  <c r="K1071" s="1"/>
  <c r="J1070"/>
  <c r="K1070" s="1"/>
  <c r="J1069"/>
  <c r="K1069" s="1"/>
  <c r="J1068"/>
  <c r="K1068" s="1"/>
  <c r="J1067"/>
  <c r="K1067" s="1"/>
  <c r="J1066"/>
  <c r="K1066" s="1"/>
  <c r="J1065"/>
  <c r="K1065" s="1"/>
  <c r="J1064"/>
  <c r="K1064" s="1"/>
  <c r="J1063"/>
  <c r="K1063" s="1"/>
  <c r="J1062"/>
  <c r="K1062" s="1"/>
  <c r="J1061"/>
  <c r="K1061" s="1"/>
  <c r="J1060"/>
  <c r="K1060" s="1"/>
  <c r="J1059"/>
  <c r="K1059" s="1"/>
  <c r="J1058"/>
  <c r="K1058" s="1"/>
  <c r="J1057"/>
  <c r="K1057" s="1"/>
  <c r="J1056"/>
  <c r="K1056" s="1"/>
  <c r="J1055"/>
  <c r="K1055" s="1"/>
  <c r="J1054"/>
  <c r="K1054" s="1"/>
  <c r="J1053"/>
  <c r="K1053" s="1"/>
  <c r="J1052"/>
  <c r="K1052" s="1"/>
  <c r="J1051"/>
  <c r="K1051" s="1"/>
  <c r="M1051" s="1"/>
  <c r="J1050"/>
  <c r="K1050" s="1"/>
  <c r="J1049"/>
  <c r="K1049" s="1"/>
  <c r="J1048"/>
  <c r="K1048" s="1"/>
  <c r="J1047"/>
  <c r="K1047" s="1"/>
  <c r="J1046"/>
  <c r="K1046" s="1"/>
  <c r="J1045"/>
  <c r="K1045" s="1"/>
  <c r="J1044"/>
  <c r="K1044" s="1"/>
  <c r="J1043"/>
  <c r="K1043" s="1"/>
  <c r="J1042"/>
  <c r="K1042" s="1"/>
  <c r="J1041"/>
  <c r="K1041" s="1"/>
  <c r="J1040"/>
  <c r="K1040" s="1"/>
  <c r="J1039"/>
  <c r="K1039" s="1"/>
  <c r="J1038"/>
  <c r="K1038" s="1"/>
  <c r="J1037"/>
  <c r="K1037" s="1"/>
  <c r="M1037" s="1"/>
  <c r="J1036"/>
  <c r="K1036" s="1"/>
  <c r="J1035"/>
  <c r="K1035" s="1"/>
  <c r="J1034"/>
  <c r="K1034" s="1"/>
  <c r="J1033"/>
  <c r="K1033" s="1"/>
  <c r="J1032"/>
  <c r="K1032" s="1"/>
  <c r="J1031"/>
  <c r="K1031" s="1"/>
  <c r="J1030"/>
  <c r="K1030" s="1"/>
  <c r="J1029"/>
  <c r="K1029" s="1"/>
  <c r="J1028"/>
  <c r="K1028" s="1"/>
  <c r="J1027"/>
  <c r="K1027" s="1"/>
  <c r="J1026"/>
  <c r="K1026" s="1"/>
  <c r="J1025"/>
  <c r="K1025" s="1"/>
  <c r="J1024"/>
  <c r="K1024" s="1"/>
  <c r="J1023"/>
  <c r="K1023" s="1"/>
  <c r="J1022"/>
  <c r="K1022" s="1"/>
  <c r="J1021"/>
  <c r="K1021" s="1"/>
  <c r="J1020"/>
  <c r="K1020" s="1"/>
  <c r="J1019"/>
  <c r="K1019" s="1"/>
  <c r="J1018"/>
  <c r="K1018" s="1"/>
  <c r="J1017"/>
  <c r="K1017" s="1"/>
  <c r="J1016"/>
  <c r="K1016" s="1"/>
  <c r="J1015"/>
  <c r="K1015" s="1"/>
  <c r="J1014"/>
  <c r="K1014" s="1"/>
  <c r="J1013"/>
  <c r="K1013" s="1"/>
  <c r="J1012"/>
  <c r="K1012" s="1"/>
  <c r="J1011"/>
  <c r="K1011" s="1"/>
  <c r="J1006"/>
  <c r="K1006" s="1"/>
  <c r="J1005"/>
  <c r="K1005" s="1"/>
  <c r="J1004"/>
  <c r="K1004" s="1"/>
  <c r="J1003"/>
  <c r="K1003" s="1"/>
  <c r="J1002"/>
  <c r="K1002" s="1"/>
  <c r="J1001"/>
  <c r="K1001" s="1"/>
  <c r="J1000"/>
  <c r="K1000" s="1"/>
  <c r="J999"/>
  <c r="K999" s="1"/>
  <c r="J998"/>
  <c r="K998" s="1"/>
  <c r="J997"/>
  <c r="K997" s="1"/>
  <c r="J996"/>
  <c r="K996" s="1"/>
  <c r="J995"/>
  <c r="K995" s="1"/>
  <c r="J994"/>
  <c r="K994" s="1"/>
  <c r="J993"/>
  <c r="K993" s="1"/>
  <c r="J992"/>
  <c r="K992" s="1"/>
  <c r="J991"/>
  <c r="K991" s="1"/>
  <c r="J990"/>
  <c r="K990" s="1"/>
  <c r="J989"/>
  <c r="K989" s="1"/>
  <c r="J988"/>
  <c r="K988" s="1"/>
  <c r="J987"/>
  <c r="K987" s="1"/>
  <c r="J986"/>
  <c r="K986" s="1"/>
  <c r="J985"/>
  <c r="K985" s="1"/>
  <c r="J984"/>
  <c r="K984" s="1"/>
  <c r="J983"/>
  <c r="K983" s="1"/>
  <c r="J982"/>
  <c r="K982" s="1"/>
  <c r="J981"/>
  <c r="K981" s="1"/>
  <c r="J980"/>
  <c r="K980" s="1"/>
  <c r="J979"/>
  <c r="K979" s="1"/>
  <c r="J978"/>
  <c r="K978" s="1"/>
  <c r="J977"/>
  <c r="K977" s="1"/>
  <c r="J976"/>
  <c r="K976" s="1"/>
  <c r="J975"/>
  <c r="K975" s="1"/>
  <c r="J974"/>
  <c r="K974" s="1"/>
  <c r="J973"/>
  <c r="K973" s="1"/>
  <c r="J972"/>
  <c r="K972" s="1"/>
  <c r="J971"/>
  <c r="K971" s="1"/>
  <c r="J970"/>
  <c r="K970" s="1"/>
  <c r="J969"/>
  <c r="K969" s="1"/>
  <c r="J968"/>
  <c r="K968" s="1"/>
  <c r="J967"/>
  <c r="K967" s="1"/>
  <c r="J966"/>
  <c r="K966" s="1"/>
  <c r="J965"/>
  <c r="K965" s="1"/>
  <c r="J964"/>
  <c r="K964" s="1"/>
  <c r="J963"/>
  <c r="K963" s="1"/>
  <c r="J962"/>
  <c r="K962" s="1"/>
  <c r="J961"/>
  <c r="K961" s="1"/>
  <c r="J960"/>
  <c r="K960" s="1"/>
  <c r="J959"/>
  <c r="K959" s="1"/>
  <c r="J958"/>
  <c r="K958" s="1"/>
  <c r="J957"/>
  <c r="K957" s="1"/>
  <c r="J956"/>
  <c r="K956" s="1"/>
  <c r="J955"/>
  <c r="K955" s="1"/>
  <c r="J954"/>
  <c r="K954" s="1"/>
  <c r="J953"/>
  <c r="K953" s="1"/>
  <c r="J952"/>
  <c r="K952" s="1"/>
  <c r="J951"/>
  <c r="K951" s="1"/>
  <c r="J950"/>
  <c r="K950" s="1"/>
  <c r="J949"/>
  <c r="K949" s="1"/>
  <c r="J948"/>
  <c r="K948" s="1"/>
  <c r="J947"/>
  <c r="K947" s="1"/>
  <c r="J946"/>
  <c r="K946" s="1"/>
  <c r="J945"/>
  <c r="K945" s="1"/>
  <c r="J944"/>
  <c r="K944" s="1"/>
  <c r="J943"/>
  <c r="K943" s="1"/>
  <c r="J942"/>
  <c r="K942" s="1"/>
  <c r="J941"/>
  <c r="K941" s="1"/>
  <c r="J940"/>
  <c r="K940" s="1"/>
  <c r="J939"/>
  <c r="K939" s="1"/>
  <c r="J938"/>
  <c r="K938" s="1"/>
  <c r="J937"/>
  <c r="K937" s="1"/>
  <c r="J936"/>
  <c r="K936" s="1"/>
  <c r="J935"/>
  <c r="K935" s="1"/>
  <c r="J934"/>
  <c r="K934" s="1"/>
  <c r="J831"/>
  <c r="K831" s="1"/>
  <c r="J830"/>
  <c r="K830" s="1"/>
  <c r="J829"/>
  <c r="K829" s="1"/>
  <c r="J828"/>
  <c r="K828" s="1"/>
  <c r="J827"/>
  <c r="K827" s="1"/>
  <c r="J826"/>
  <c r="K826" s="1"/>
  <c r="J825"/>
  <c r="K825" s="1"/>
  <c r="J824"/>
  <c r="K824" s="1"/>
  <c r="J823"/>
  <c r="K823" s="1"/>
  <c r="J822"/>
  <c r="K822" s="1"/>
  <c r="J821"/>
  <c r="K821" s="1"/>
  <c r="J820"/>
  <c r="K820" s="1"/>
  <c r="J819"/>
  <c r="K819" s="1"/>
  <c r="J818"/>
  <c r="K818" s="1"/>
  <c r="J817"/>
  <c r="K817" s="1"/>
  <c r="J816"/>
  <c r="K816" s="1"/>
  <c r="J815"/>
  <c r="K815" s="1"/>
  <c r="J814"/>
  <c r="K814" s="1"/>
  <c r="J813"/>
  <c r="K813" s="1"/>
  <c r="J812"/>
  <c r="K812" s="1"/>
  <c r="J811"/>
  <c r="K811" s="1"/>
  <c r="J810"/>
  <c r="K810" s="1"/>
  <c r="J809"/>
  <c r="K809" s="1"/>
  <c r="J808"/>
  <c r="K808" s="1"/>
  <c r="J807"/>
  <c r="K807" s="1"/>
  <c r="J806"/>
  <c r="K806" s="1"/>
  <c r="J805"/>
  <c r="K805" s="1"/>
  <c r="J804"/>
  <c r="K804" s="1"/>
  <c r="J803"/>
  <c r="K803" s="1"/>
  <c r="J802"/>
  <c r="K802" s="1"/>
  <c r="J801"/>
  <c r="K801" s="1"/>
  <c r="J800"/>
  <c r="K800" s="1"/>
  <c r="J799"/>
  <c r="K799" s="1"/>
  <c r="J798"/>
  <c r="K798" s="1"/>
  <c r="J797"/>
  <c r="K797" s="1"/>
  <c r="J796"/>
  <c r="K796" s="1"/>
  <c r="J795"/>
  <c r="K795" s="1"/>
  <c r="J794"/>
  <c r="K794" s="1"/>
  <c r="J793"/>
  <c r="K793" s="1"/>
  <c r="J792"/>
  <c r="K792" s="1"/>
  <c r="J791"/>
  <c r="K791" s="1"/>
  <c r="J790"/>
  <c r="K790" s="1"/>
  <c r="J789"/>
  <c r="K789" s="1"/>
  <c r="J788"/>
  <c r="K788" s="1"/>
  <c r="J787"/>
  <c r="K787" s="1"/>
  <c r="J786"/>
  <c r="K786" s="1"/>
  <c r="J785"/>
  <c r="K785" s="1"/>
  <c r="J784"/>
  <c r="K784" s="1"/>
  <c r="J783"/>
  <c r="K783" s="1"/>
  <c r="J782"/>
  <c r="K782" s="1"/>
  <c r="J781"/>
  <c r="K781" s="1"/>
  <c r="J780"/>
  <c r="K780" s="1"/>
  <c r="J779"/>
  <c r="K779" s="1"/>
  <c r="J778"/>
  <c r="K778" s="1"/>
  <c r="J777"/>
  <c r="K777" s="1"/>
  <c r="J776"/>
  <c r="K776" s="1"/>
  <c r="J775"/>
  <c r="K775" s="1"/>
  <c r="J774"/>
  <c r="K774" s="1"/>
  <c r="J773"/>
  <c r="K773" s="1"/>
  <c r="J772"/>
  <c r="K772" s="1"/>
  <c r="J771"/>
  <c r="K771" s="1"/>
  <c r="J770"/>
  <c r="K770" s="1"/>
  <c r="J769"/>
  <c r="K769" s="1"/>
  <c r="J768"/>
  <c r="K768" s="1"/>
  <c r="J767"/>
  <c r="K767" s="1"/>
  <c r="J766"/>
  <c r="K766" s="1"/>
  <c r="J765"/>
  <c r="K765" s="1"/>
  <c r="J764"/>
  <c r="K764" s="1"/>
  <c r="J763"/>
  <c r="K763" s="1"/>
  <c r="J762"/>
  <c r="K762" s="1"/>
  <c r="J761"/>
  <c r="K761" s="1"/>
  <c r="J760"/>
  <c r="K760" s="1"/>
  <c r="J759"/>
  <c r="K759" s="1"/>
  <c r="J758"/>
  <c r="K758" s="1"/>
  <c r="J757"/>
  <c r="K757" s="1"/>
  <c r="J756"/>
  <c r="K756" s="1"/>
  <c r="J755"/>
  <c r="K755" s="1"/>
  <c r="J754"/>
  <c r="K754" s="1"/>
  <c r="J753"/>
  <c r="K753" s="1"/>
  <c r="J752"/>
  <c r="K752" s="1"/>
  <c r="J751"/>
  <c r="K751" s="1"/>
  <c r="J750"/>
  <c r="K750" s="1"/>
  <c r="J749"/>
  <c r="K749" s="1"/>
  <c r="J748"/>
  <c r="K748" s="1"/>
  <c r="J747"/>
  <c r="K747" s="1"/>
  <c r="J746"/>
  <c r="K746" s="1"/>
  <c r="J745"/>
  <c r="K745" s="1"/>
  <c r="J744"/>
  <c r="K744" s="1"/>
  <c r="J743"/>
  <c r="K743" s="1"/>
  <c r="J742"/>
  <c r="K742" s="1"/>
  <c r="J741"/>
  <c r="K741" s="1"/>
  <c r="J740"/>
  <c r="K740" s="1"/>
  <c r="J739"/>
  <c r="K739" s="1"/>
  <c r="J738"/>
  <c r="K738" s="1"/>
  <c r="J737"/>
  <c r="K737" s="1"/>
  <c r="J736"/>
  <c r="K736" s="1"/>
  <c r="J735"/>
  <c r="K735" s="1"/>
  <c r="J734"/>
  <c r="K734" s="1"/>
  <c r="J161"/>
  <c r="K161" s="1"/>
  <c r="J160"/>
  <c r="K160" s="1"/>
  <c r="J159"/>
  <c r="K159" s="1"/>
  <c r="J158"/>
  <c r="K158" s="1"/>
  <c r="J157"/>
  <c r="K157" s="1"/>
  <c r="J156"/>
  <c r="K156" s="1"/>
  <c r="J155"/>
  <c r="K155" s="1"/>
  <c r="J154"/>
  <c r="K154" s="1"/>
  <c r="J153"/>
  <c r="K153" s="1"/>
  <c r="J152"/>
  <c r="K152" s="1"/>
  <c r="J151"/>
  <c r="K151" s="1"/>
  <c r="J150"/>
  <c r="K150" s="1"/>
  <c r="J149"/>
  <c r="K149" s="1"/>
  <c r="J148"/>
  <c r="K148" s="1"/>
  <c r="J147"/>
  <c r="K147" s="1"/>
  <c r="J146"/>
  <c r="K146" s="1"/>
  <c r="J145"/>
  <c r="K145" s="1"/>
  <c r="J144"/>
  <c r="K144" s="1"/>
  <c r="J143"/>
  <c r="K143" s="1"/>
  <c r="J142"/>
  <c r="K142" s="1"/>
  <c r="J141"/>
  <c r="K141" s="1"/>
  <c r="J140"/>
  <c r="K140" s="1"/>
  <c r="J139"/>
  <c r="K139" s="1"/>
  <c r="J138"/>
  <c r="K138" s="1"/>
  <c r="J137"/>
  <c r="K137" s="1"/>
  <c r="J136"/>
  <c r="K136" s="1"/>
  <c r="J135"/>
  <c r="K135" s="1"/>
  <c r="J134"/>
  <c r="K134" s="1"/>
  <c r="J133"/>
  <c r="K133" s="1"/>
  <c r="J132"/>
  <c r="K132" s="1"/>
  <c r="J131"/>
  <c r="K131" s="1"/>
  <c r="J130"/>
  <c r="K130" s="1"/>
  <c r="J129"/>
  <c r="K129" s="1"/>
  <c r="J128"/>
  <c r="K128" s="1"/>
  <c r="J127"/>
  <c r="K127" s="1"/>
  <c r="J126"/>
  <c r="K126" s="1"/>
  <c r="J125"/>
  <c r="K125" s="1"/>
  <c r="J124"/>
  <c r="K124" s="1"/>
  <c r="J123"/>
  <c r="K123" s="1"/>
  <c r="J122"/>
  <c r="K122" s="1"/>
  <c r="J121"/>
  <c r="K121" s="1"/>
  <c r="J120"/>
  <c r="K120" s="1"/>
  <c r="J119"/>
  <c r="K119" s="1"/>
  <c r="J118"/>
  <c r="K118" s="1"/>
  <c r="J117"/>
  <c r="K117" s="1"/>
  <c r="J116"/>
  <c r="K116" s="1"/>
  <c r="J115"/>
  <c r="K115" s="1"/>
  <c r="J114"/>
  <c r="K114" s="1"/>
  <c r="J113"/>
  <c r="K113" s="1"/>
  <c r="J112"/>
  <c r="K112" s="1"/>
  <c r="J111"/>
  <c r="K111" s="1"/>
  <c r="J110"/>
  <c r="K110" s="1"/>
  <c r="J109"/>
  <c r="K109" s="1"/>
  <c r="J108"/>
  <c r="K108" s="1"/>
  <c r="J107"/>
  <c r="K107" s="1"/>
  <c r="J106"/>
  <c r="K106" s="1"/>
  <c r="J105"/>
  <c r="K105" s="1"/>
  <c r="J104"/>
  <c r="K104" s="1"/>
  <c r="J103"/>
  <c r="K103" s="1"/>
  <c r="J102"/>
  <c r="K102" s="1"/>
  <c r="J101"/>
  <c r="K101" s="1"/>
  <c r="J100"/>
  <c r="K100" s="1"/>
  <c r="J99"/>
  <c r="K99" s="1"/>
  <c r="J98"/>
  <c r="K98" s="1"/>
  <c r="J97"/>
  <c r="K97" s="1"/>
  <c r="J96"/>
  <c r="K96" s="1"/>
  <c r="J95"/>
  <c r="K95" s="1"/>
  <c r="J94"/>
  <c r="K94" s="1"/>
  <c r="J93"/>
  <c r="K93" s="1"/>
  <c r="J92"/>
  <c r="K92" s="1"/>
  <c r="J91"/>
  <c r="K91" s="1"/>
  <c r="J90"/>
  <c r="K90" s="1"/>
  <c r="J89"/>
  <c r="K89" s="1"/>
  <c r="J88"/>
  <c r="K88" s="1"/>
  <c r="J87"/>
  <c r="K87" s="1"/>
  <c r="J86"/>
  <c r="K86" s="1"/>
  <c r="J85"/>
  <c r="K85" s="1"/>
  <c r="J84"/>
  <c r="K84" s="1"/>
  <c r="J83"/>
  <c r="K83" s="1"/>
  <c r="J82"/>
  <c r="K82" s="1"/>
  <c r="J81"/>
  <c r="K81" s="1"/>
  <c r="J80"/>
  <c r="K80" s="1"/>
  <c r="J79"/>
  <c r="K79" s="1"/>
  <c r="J78"/>
  <c r="K78" s="1"/>
  <c r="J77"/>
  <c r="K77" s="1"/>
  <c r="J76"/>
  <c r="K76" s="1"/>
  <c r="J75"/>
  <c r="K75" s="1"/>
  <c r="J74"/>
  <c r="K74" s="1"/>
  <c r="J73"/>
  <c r="K73" s="1"/>
  <c r="J72"/>
  <c r="K72" s="1"/>
  <c r="J71"/>
  <c r="K71" s="1"/>
  <c r="J70"/>
  <c r="K70" s="1"/>
  <c r="J69"/>
  <c r="K69" s="1"/>
  <c r="J68"/>
  <c r="K68" s="1"/>
  <c r="J67"/>
  <c r="K67" s="1"/>
  <c r="J66"/>
  <c r="K66" s="1"/>
  <c r="J65"/>
  <c r="K65" s="1"/>
  <c r="J64"/>
  <c r="K64" s="1"/>
  <c r="J63"/>
  <c r="K63" s="1"/>
  <c r="J62"/>
  <c r="K62" s="1"/>
  <c r="J61"/>
  <c r="K61" s="1"/>
  <c r="J60"/>
  <c r="K60" s="1"/>
  <c r="J59"/>
  <c r="K59" s="1"/>
  <c r="J58"/>
  <c r="K58" s="1"/>
  <c r="J57"/>
  <c r="K57" s="1"/>
  <c r="J56"/>
  <c r="K56" s="1"/>
  <c r="J55"/>
  <c r="K55" s="1"/>
  <c r="J54"/>
  <c r="K54" s="1"/>
  <c r="J53"/>
  <c r="K53" s="1"/>
  <c r="J52"/>
  <c r="K52" s="1"/>
  <c r="J51"/>
  <c r="K51" s="1"/>
  <c r="J50"/>
  <c r="K50" s="1"/>
  <c r="J49"/>
  <c r="K49" s="1"/>
  <c r="J48"/>
  <c r="K48" s="1"/>
  <c r="J47"/>
  <c r="K47" s="1"/>
  <c r="J46"/>
  <c r="K46" s="1"/>
  <c r="J45"/>
  <c r="K45" s="1"/>
  <c r="J44"/>
  <c r="K44" s="1"/>
  <c r="J43"/>
  <c r="K43" s="1"/>
  <c r="J42"/>
  <c r="K42" s="1"/>
  <c r="J41"/>
  <c r="K41" s="1"/>
  <c r="J40"/>
  <c r="K40" s="1"/>
  <c r="J39"/>
  <c r="K39" s="1"/>
  <c r="J38"/>
  <c r="K38" s="1"/>
  <c r="J37"/>
  <c r="K37" s="1"/>
  <c r="J36"/>
  <c r="K36" s="1"/>
  <c r="J35"/>
  <c r="K35" s="1"/>
  <c r="J34"/>
  <c r="K34" s="1"/>
  <c r="J33"/>
  <c r="K33" s="1"/>
  <c r="J32"/>
  <c r="K32" s="1"/>
  <c r="J31"/>
  <c r="K31" s="1"/>
  <c r="J30"/>
  <c r="K30" s="1"/>
  <c r="J29"/>
  <c r="K29" s="1"/>
  <c r="J28"/>
  <c r="K28" s="1"/>
  <c r="J27"/>
  <c r="K27" s="1"/>
  <c r="J26"/>
  <c r="K26" s="1"/>
  <c r="J25"/>
  <c r="K25" s="1"/>
  <c r="J24"/>
  <c r="K24" s="1"/>
  <c r="J23"/>
  <c r="K23" s="1"/>
  <c r="J22"/>
  <c r="K22" s="1"/>
  <c r="J21"/>
  <c r="K21" s="1"/>
  <c r="J20"/>
  <c r="K20" s="1"/>
  <c r="J19"/>
  <c r="K19" s="1"/>
  <c r="J18"/>
  <c r="K18" s="1"/>
  <c r="J17"/>
  <c r="K17" s="1"/>
  <c r="J16"/>
  <c r="K16" s="1"/>
  <c r="J15"/>
  <c r="K15" s="1"/>
  <c r="J14"/>
  <c r="K14" s="1"/>
  <c r="J13"/>
  <c r="K13" s="1"/>
  <c r="J12"/>
  <c r="K12" s="1"/>
  <c r="J11"/>
  <c r="K11" s="1"/>
  <c r="J10"/>
  <c r="K10" s="1"/>
  <c r="J9"/>
  <c r="K9" s="1"/>
  <c r="J8"/>
  <c r="K8" s="1"/>
  <c r="J7"/>
  <c r="K7" s="1"/>
  <c r="J6"/>
  <c r="K6" s="1"/>
  <c r="H68" i="31"/>
  <c r="F68"/>
  <c r="F69"/>
  <c r="G69" s="1"/>
  <c r="H69" s="1"/>
  <c r="F73"/>
  <c r="G73" s="1"/>
  <c r="H73" s="1"/>
  <c r="F74"/>
  <c r="G74" s="1"/>
  <c r="H74" s="1"/>
  <c r="F75"/>
  <c r="G75" s="1"/>
  <c r="H75" s="1"/>
  <c r="F76"/>
  <c r="G76" s="1"/>
  <c r="H76" s="1"/>
  <c r="F77"/>
  <c r="F78"/>
  <c r="F79"/>
  <c r="F80"/>
  <c r="F81"/>
  <c r="F82"/>
  <c r="F83"/>
  <c r="F84"/>
  <c r="F85"/>
  <c r="F86"/>
  <c r="F87"/>
  <c r="F88"/>
  <c r="F89"/>
  <c r="F90"/>
  <c r="G90" s="1"/>
  <c r="H90" s="1"/>
  <c r="F91"/>
  <c r="G91" s="1"/>
  <c r="H91" s="1"/>
  <c r="F92"/>
  <c r="G92" s="1"/>
  <c r="H92" s="1"/>
  <c r="F94"/>
  <c r="F95"/>
  <c r="F96"/>
  <c r="F97"/>
  <c r="F98"/>
  <c r="F99"/>
  <c r="G99"/>
  <c r="H99" s="1"/>
  <c r="F100"/>
  <c r="G100" s="1"/>
  <c r="H100" s="1"/>
  <c r="F101"/>
  <c r="F102"/>
  <c r="F103"/>
  <c r="F104"/>
  <c r="G104" s="1"/>
  <c r="H104"/>
  <c r="F105"/>
  <c r="G105"/>
  <c r="H105" s="1"/>
  <c r="F106"/>
  <c r="G106" s="1"/>
  <c r="H106"/>
  <c r="F107"/>
  <c r="G107"/>
  <c r="H107" s="1"/>
  <c r="F108"/>
  <c r="G108" s="1"/>
  <c r="H108"/>
  <c r="F109"/>
  <c r="G109"/>
  <c r="H109" s="1"/>
  <c r="F111"/>
  <c r="G111" s="1"/>
  <c r="H111"/>
  <c r="F113"/>
  <c r="F114"/>
  <c r="G114" s="1"/>
  <c r="H114" s="1"/>
  <c r="F115"/>
  <c r="G115"/>
  <c r="H115" s="1"/>
  <c r="F116"/>
  <c r="G116" s="1"/>
  <c r="H116" s="1"/>
  <c r="F120"/>
  <c r="F121"/>
  <c r="G121" s="1"/>
  <c r="H121"/>
  <c r="F122"/>
  <c r="G122"/>
  <c r="H122" s="1"/>
  <c r="F123"/>
  <c r="G123" s="1"/>
  <c r="H123"/>
  <c r="F124"/>
  <c r="F125"/>
  <c r="G125" s="1"/>
  <c r="H125" s="1"/>
  <c r="F126"/>
  <c r="G126"/>
  <c r="H126" s="1"/>
  <c r="F127"/>
  <c r="G127" s="1"/>
  <c r="H127" s="1"/>
  <c r="F128"/>
  <c r="F129"/>
  <c r="G129" s="1"/>
  <c r="H129"/>
  <c r="F130"/>
  <c r="G130"/>
  <c r="H130" s="1"/>
  <c r="F137"/>
  <c r="G137" s="1"/>
  <c r="H137"/>
  <c r="F138"/>
  <c r="F139"/>
  <c r="G139" s="1"/>
  <c r="H139" s="1"/>
  <c r="F140"/>
  <c r="F141"/>
  <c r="G141" s="1"/>
  <c r="H141" s="1"/>
  <c r="F142"/>
  <c r="G142" s="1"/>
  <c r="H142" s="1"/>
  <c r="F143"/>
  <c r="G143" s="1"/>
  <c r="H143" s="1"/>
  <c r="F144"/>
  <c r="F145"/>
  <c r="G145" s="1"/>
  <c r="H145" s="1"/>
  <c r="F146"/>
  <c r="G146" s="1"/>
  <c r="H146" s="1"/>
  <c r="F147"/>
  <c r="G147" s="1"/>
  <c r="H147" s="1"/>
  <c r="F148"/>
  <c r="F149"/>
  <c r="G149" s="1"/>
  <c r="H149" s="1"/>
  <c r="F150"/>
  <c r="G150" s="1"/>
  <c r="H150" s="1"/>
  <c r="F151"/>
  <c r="G151" s="1"/>
  <c r="H151" s="1"/>
  <c r="F152"/>
  <c r="F153"/>
  <c r="G153" s="1"/>
  <c r="H153" s="1"/>
  <c r="F154"/>
  <c r="G154" s="1"/>
  <c r="H154" s="1"/>
  <c r="F155"/>
  <c r="G155" s="1"/>
  <c r="H155" s="1"/>
  <c r="F156"/>
  <c r="G156"/>
  <c r="H156" s="1"/>
  <c r="F162"/>
  <c r="G162" s="1"/>
  <c r="H162" s="1"/>
  <c r="F163"/>
  <c r="F164"/>
  <c r="G164" s="1"/>
  <c r="H164"/>
  <c r="F165"/>
  <c r="G165"/>
  <c r="H165" s="1"/>
  <c r="F166"/>
  <c r="G166" s="1"/>
  <c r="H166"/>
  <c r="F167"/>
  <c r="F168"/>
  <c r="G168" s="1"/>
  <c r="H168" s="1"/>
  <c r="F169"/>
  <c r="G169"/>
  <c r="H169" s="1"/>
  <c r="F170"/>
  <c r="G170" s="1"/>
  <c r="H170" s="1"/>
  <c r="F171"/>
  <c r="F172"/>
  <c r="G172" s="1"/>
  <c r="H172"/>
  <c r="F173"/>
  <c r="G173"/>
  <c r="H173" s="1"/>
  <c r="F174"/>
  <c r="G174" s="1"/>
  <c r="H174"/>
  <c r="F175"/>
  <c r="G175"/>
  <c r="H175" s="1"/>
  <c r="F176"/>
  <c r="F177"/>
  <c r="G177" s="1"/>
  <c r="H177" s="1"/>
  <c r="F178"/>
  <c r="G178" s="1"/>
  <c r="H178" s="1"/>
  <c r="F179"/>
  <c r="G179" s="1"/>
  <c r="H179" s="1"/>
  <c r="F180"/>
  <c r="G180" s="1"/>
  <c r="H180" s="1"/>
  <c r="F182"/>
  <c r="G182" s="1"/>
  <c r="H182" s="1"/>
  <c r="F183"/>
  <c r="G183" s="1"/>
  <c r="H183" s="1"/>
  <c r="F184"/>
  <c r="F185"/>
  <c r="G185" s="1"/>
  <c r="H185" s="1"/>
  <c r="F186"/>
  <c r="G186" s="1"/>
  <c r="H186" s="1"/>
  <c r="F187"/>
  <c r="G187" s="1"/>
  <c r="H187" s="1"/>
  <c r="F188"/>
  <c r="F189"/>
  <c r="G189" s="1"/>
  <c r="H189" s="1"/>
  <c r="F190"/>
  <c r="G190" s="1"/>
  <c r="H190" s="1"/>
  <c r="F191"/>
  <c r="G191" s="1"/>
  <c r="H191" s="1"/>
  <c r="F192"/>
  <c r="F193"/>
  <c r="G193" s="1"/>
  <c r="H193" s="1"/>
  <c r="F194"/>
  <c r="G194" s="1"/>
  <c r="H194" s="1"/>
  <c r="F195"/>
  <c r="G195" s="1"/>
  <c r="H195" s="1"/>
  <c r="F196"/>
  <c r="F197"/>
  <c r="G197" s="1"/>
  <c r="H197" s="1"/>
  <c r="F198"/>
  <c r="G198" s="1"/>
  <c r="H198" s="1"/>
  <c r="F199"/>
  <c r="G199" s="1"/>
  <c r="H199" s="1"/>
  <c r="F202"/>
  <c r="F203"/>
  <c r="G203" s="1"/>
  <c r="H203" s="1"/>
  <c r="F204"/>
  <c r="G204" s="1"/>
  <c r="H204" s="1"/>
  <c r="F205"/>
  <c r="G205" s="1"/>
  <c r="H205" s="1"/>
  <c r="F206"/>
  <c r="G206" s="1"/>
  <c r="H206" s="1"/>
  <c r="F207"/>
  <c r="G207" s="1"/>
  <c r="H207" s="1"/>
  <c r="F208"/>
  <c r="G208" s="1"/>
  <c r="H208" s="1"/>
  <c r="F209"/>
  <c r="G209" s="1"/>
  <c r="H209" s="1"/>
  <c r="F210"/>
  <c r="F211"/>
  <c r="G211" s="1"/>
  <c r="H211" s="1"/>
  <c r="F212"/>
  <c r="G212" s="1"/>
  <c r="H212" s="1"/>
  <c r="F213"/>
  <c r="G213" s="1"/>
  <c r="H213" s="1"/>
  <c r="F214"/>
  <c r="G214"/>
  <c r="H214" s="1"/>
  <c r="F219"/>
  <c r="G219" s="1"/>
  <c r="H219" s="1"/>
  <c r="F220"/>
  <c r="G220" s="1"/>
  <c r="H220" s="1"/>
  <c r="F221"/>
  <c r="G221" s="1"/>
  <c r="F222"/>
  <c r="G222" s="1"/>
  <c r="H222" s="1"/>
  <c r="F223"/>
  <c r="G223" s="1"/>
  <c r="H223" s="1"/>
  <c r="F224"/>
  <c r="G224" s="1"/>
  <c r="H224" s="1"/>
  <c r="F225"/>
  <c r="G225" s="1"/>
  <c r="H225" s="1"/>
  <c r="F226"/>
  <c r="G226" s="1"/>
  <c r="H226" s="1"/>
  <c r="F227"/>
  <c r="G227" s="1"/>
  <c r="H227" s="1"/>
  <c r="F228"/>
  <c r="F229"/>
  <c r="G229" s="1"/>
  <c r="H229" s="1"/>
  <c r="F230"/>
  <c r="G230" s="1"/>
  <c r="H230" s="1"/>
  <c r="F231"/>
  <c r="G231" s="1"/>
  <c r="H231" s="1"/>
  <c r="F232"/>
  <c r="F233"/>
  <c r="G233" s="1"/>
  <c r="H233" s="1"/>
  <c r="F234"/>
  <c r="F235"/>
  <c r="G235" s="1"/>
  <c r="H235" s="1"/>
  <c r="F236"/>
  <c r="G236" s="1"/>
  <c r="H236" s="1"/>
  <c r="F237"/>
  <c r="G237" s="1"/>
  <c r="H237" s="1"/>
  <c r="F238"/>
  <c r="F239"/>
  <c r="G239" s="1"/>
  <c r="H239" s="1"/>
  <c r="F240"/>
  <c r="G240" s="1"/>
  <c r="H240" s="1"/>
  <c r="F241"/>
  <c r="G241" s="1"/>
  <c r="H241" s="1"/>
  <c r="F242"/>
  <c r="F243"/>
  <c r="G243" s="1"/>
  <c r="H243" s="1"/>
  <c r="F244"/>
  <c r="G244" s="1"/>
  <c r="H244" s="1"/>
  <c r="F245"/>
  <c r="G245" s="1"/>
  <c r="H245" s="1"/>
  <c r="F246"/>
  <c r="F247"/>
  <c r="G247" s="1"/>
  <c r="H247" s="1"/>
  <c r="F251"/>
  <c r="G251" s="1"/>
  <c r="H251" s="1"/>
  <c r="F252"/>
  <c r="G252" s="1"/>
  <c r="H252" s="1"/>
  <c r="F253"/>
  <c r="F254"/>
  <c r="G254" s="1"/>
  <c r="H254" s="1"/>
  <c r="F255"/>
  <c r="G255" s="1"/>
  <c r="H255" s="1"/>
  <c r="F256"/>
  <c r="G256" s="1"/>
  <c r="H256" s="1"/>
  <c r="F257"/>
  <c r="F258"/>
  <c r="G258" s="1"/>
  <c r="H258" s="1"/>
  <c r="F259"/>
  <c r="G259" s="1"/>
  <c r="H259" s="1"/>
  <c r="F260"/>
  <c r="G260" s="1"/>
  <c r="H260" s="1"/>
  <c r="F261"/>
  <c r="F262"/>
  <c r="G262" s="1"/>
  <c r="H262" s="1"/>
  <c r="F263"/>
  <c r="G263" s="1"/>
  <c r="H263" s="1"/>
  <c r="F264"/>
  <c r="G264" s="1"/>
  <c r="H264" s="1"/>
  <c r="F265"/>
  <c r="F269"/>
  <c r="G269" s="1"/>
  <c r="H269" s="1"/>
  <c r="F270"/>
  <c r="G270" s="1"/>
  <c r="H270" s="1"/>
  <c r="F271"/>
  <c r="G271" s="1"/>
  <c r="H271" s="1"/>
  <c r="F272"/>
  <c r="F273"/>
  <c r="G273" s="1"/>
  <c r="H273" s="1"/>
  <c r="F274"/>
  <c r="G274" s="1"/>
  <c r="H274" s="1"/>
  <c r="F275"/>
  <c r="G275" s="1"/>
  <c r="H275" s="1"/>
  <c r="F276"/>
  <c r="G276" s="1"/>
  <c r="H276" s="1"/>
  <c r="F277"/>
  <c r="G277" s="1"/>
  <c r="H277" s="1"/>
  <c r="F278"/>
  <c r="F279"/>
  <c r="G279" s="1"/>
  <c r="H279" s="1"/>
  <c r="F280"/>
  <c r="G280" s="1"/>
  <c r="H280" s="1"/>
  <c r="F281"/>
  <c r="G281" s="1"/>
  <c r="H281" s="1"/>
  <c r="F282"/>
  <c r="F283"/>
  <c r="G283" s="1"/>
  <c r="H283" s="1"/>
  <c r="F284"/>
  <c r="G284" s="1"/>
  <c r="H284" s="1"/>
  <c r="F285"/>
  <c r="G285" s="1"/>
  <c r="H285" s="1"/>
  <c r="F286"/>
  <c r="F287"/>
  <c r="G287" s="1"/>
  <c r="H287" s="1"/>
  <c r="F288"/>
  <c r="G288" s="1"/>
  <c r="H288" s="1"/>
  <c r="F289"/>
  <c r="G289" s="1"/>
  <c r="H289" s="1"/>
  <c r="F290"/>
  <c r="F291"/>
  <c r="G291" s="1"/>
  <c r="H291" s="1"/>
  <c r="F292"/>
  <c r="G292" s="1"/>
  <c r="H292" s="1"/>
  <c r="F293"/>
  <c r="G293" s="1"/>
  <c r="H293" s="1"/>
  <c r="F294"/>
  <c r="F295"/>
  <c r="G295" s="1"/>
  <c r="H295" s="1"/>
  <c r="F296"/>
  <c r="G296" s="1"/>
  <c r="H296" s="1"/>
  <c r="F297"/>
  <c r="G297" s="1"/>
  <c r="H297" s="1"/>
  <c r="F298"/>
  <c r="F299"/>
  <c r="G299" s="1"/>
  <c r="H299" s="1"/>
  <c r="F300"/>
  <c r="G300" s="1"/>
  <c r="H300" s="1"/>
  <c r="F301"/>
  <c r="G301" s="1"/>
  <c r="H301" s="1"/>
  <c r="F302"/>
  <c r="F303"/>
  <c r="G303" s="1"/>
  <c r="H303" s="1"/>
  <c r="F304"/>
  <c r="F305"/>
  <c r="G305" s="1"/>
  <c r="H305" s="1"/>
  <c r="F306"/>
  <c r="F307"/>
  <c r="G307" s="1"/>
  <c r="H307" s="1"/>
  <c r="F308"/>
  <c r="G308" s="1"/>
  <c r="H308" s="1"/>
  <c r="F309"/>
  <c r="G309" s="1"/>
  <c r="H309" s="1"/>
  <c r="F310"/>
  <c r="F311"/>
  <c r="G311" s="1"/>
  <c r="H311" s="1"/>
  <c r="F312"/>
  <c r="G312" s="1"/>
  <c r="H312" s="1"/>
  <c r="F313"/>
  <c r="G313" s="1"/>
  <c r="H313" s="1"/>
  <c r="F314"/>
  <c r="F315"/>
  <c r="G315" s="1"/>
  <c r="H315" s="1"/>
  <c r="F316"/>
  <c r="G316" s="1"/>
  <c r="H316" s="1"/>
  <c r="F317"/>
  <c r="G317" s="1"/>
  <c r="H317" s="1"/>
  <c r="F318"/>
  <c r="F67"/>
  <c r="G67" s="1"/>
  <c r="H67" s="1"/>
  <c r="F66"/>
  <c r="G66" s="1"/>
  <c r="H66" s="1"/>
  <c r="F65"/>
  <c r="G65" s="1"/>
  <c r="H65" s="1"/>
  <c r="F64"/>
  <c r="G64" s="1"/>
  <c r="H64" s="1"/>
  <c r="F63"/>
  <c r="G63" s="1"/>
  <c r="H63" s="1"/>
  <c r="F62"/>
  <c r="G62" s="1"/>
  <c r="H62" s="1"/>
  <c r="F61"/>
  <c r="G61" s="1"/>
  <c r="H61" s="1"/>
  <c r="F60"/>
  <c r="G60" s="1"/>
  <c r="H60" s="1"/>
  <c r="F59"/>
  <c r="G59" s="1"/>
  <c r="H59" s="1"/>
  <c r="F58"/>
  <c r="G58" s="1"/>
  <c r="H58" s="1"/>
  <c r="F57"/>
  <c r="G57" s="1"/>
  <c r="H57" s="1"/>
  <c r="F56"/>
  <c r="G56" s="1"/>
  <c r="H56" s="1"/>
  <c r="F55"/>
  <c r="G55" s="1"/>
  <c r="H55" s="1"/>
  <c r="F54"/>
  <c r="G54" s="1"/>
  <c r="H54" s="1"/>
  <c r="F53"/>
  <c r="G53" s="1"/>
  <c r="H53" s="1"/>
  <c r="F52"/>
  <c r="F51"/>
  <c r="G51" s="1"/>
  <c r="H51" s="1"/>
  <c r="F50"/>
  <c r="G50" s="1"/>
  <c r="H50" s="1"/>
  <c r="F45"/>
  <c r="G45" s="1"/>
  <c r="H45" s="1"/>
  <c r="F44"/>
  <c r="G44" s="1"/>
  <c r="H44" s="1"/>
  <c r="F43"/>
  <c r="G43" s="1"/>
  <c r="H43" s="1"/>
  <c r="F42"/>
  <c r="G42"/>
  <c r="H42" s="1"/>
  <c r="F41"/>
  <c r="G41" s="1"/>
  <c r="H41" s="1"/>
  <c r="F40"/>
  <c r="G40" s="1"/>
  <c r="H40" s="1"/>
  <c r="F39"/>
  <c r="G39" s="1"/>
  <c r="H39" s="1"/>
  <c r="F38"/>
  <c r="G38" s="1"/>
  <c r="H38" s="1"/>
  <c r="F37"/>
  <c r="G37" s="1"/>
  <c r="H37" s="1"/>
  <c r="F36"/>
  <c r="G36" s="1"/>
  <c r="H36" s="1"/>
  <c r="F35"/>
  <c r="G35" s="1"/>
  <c r="H35" s="1"/>
  <c r="F34"/>
  <c r="G34"/>
  <c r="H34" s="1"/>
  <c r="F33"/>
  <c r="G33" s="1"/>
  <c r="H33" s="1"/>
  <c r="F32"/>
  <c r="F31"/>
  <c r="G31" s="1"/>
  <c r="H31"/>
  <c r="F30"/>
  <c r="G30"/>
  <c r="H30" s="1"/>
  <c r="F29"/>
  <c r="G29" s="1"/>
  <c r="H29"/>
  <c r="F25"/>
  <c r="G25"/>
  <c r="H25" s="1"/>
  <c r="F24"/>
  <c r="G24" s="1"/>
  <c r="H24"/>
  <c r="F23"/>
  <c r="G23"/>
  <c r="H23" s="1"/>
  <c r="F22"/>
  <c r="G22" s="1"/>
  <c r="H22"/>
  <c r="F21"/>
  <c r="G21"/>
  <c r="H21" s="1"/>
  <c r="F20"/>
  <c r="G20" s="1"/>
  <c r="H20"/>
  <c r="F19"/>
  <c r="G19"/>
  <c r="H19" s="1"/>
  <c r="F18"/>
  <c r="G18" s="1"/>
  <c r="H18"/>
  <c r="F17"/>
  <c r="F16"/>
  <c r="G16" s="1"/>
  <c r="H16" s="1"/>
  <c r="F15"/>
  <c r="G15"/>
  <c r="H15" s="1"/>
  <c r="F14"/>
  <c r="G14" s="1"/>
  <c r="H14" s="1"/>
  <c r="F13"/>
  <c r="G13" s="1"/>
  <c r="H13" s="1"/>
  <c r="F12"/>
  <c r="G12" s="1"/>
  <c r="H12" s="1"/>
  <c r="F11"/>
  <c r="G11" s="1"/>
  <c r="H11" s="1"/>
  <c r="F10"/>
  <c r="G10" s="1"/>
  <c r="H10" s="1"/>
  <c r="F9"/>
  <c r="F8"/>
  <c r="G8" s="1"/>
  <c r="H8" s="1"/>
  <c r="F7"/>
  <c r="G7" s="1"/>
  <c r="H7" s="1"/>
  <c r="F6"/>
  <c r="G6" s="1"/>
  <c r="H6" s="1"/>
  <c r="F5"/>
  <c r="G5" s="1"/>
  <c r="H5" s="1"/>
  <c r="E18" i="43"/>
  <c r="F18" s="1"/>
  <c r="E17"/>
  <c r="F17" s="1"/>
  <c r="G17" s="1"/>
  <c r="E16"/>
  <c r="F16" s="1"/>
  <c r="G16" s="1"/>
  <c r="F932"/>
  <c r="G932" s="1"/>
  <c r="F900"/>
  <c r="E897"/>
  <c r="F897" s="1"/>
  <c r="F362"/>
  <c r="G362" s="1"/>
  <c r="F879"/>
  <c r="F859"/>
  <c r="G859" s="1"/>
  <c r="E722"/>
  <c r="F357"/>
  <c r="G357" s="1"/>
  <c r="F663"/>
  <c r="E659"/>
  <c r="F659" s="1"/>
  <c r="G659" s="1"/>
  <c r="F651"/>
  <c r="F643"/>
  <c r="G643" s="1"/>
  <c r="E641"/>
  <c r="F641" s="1"/>
  <c r="M641" s="1"/>
  <c r="F355"/>
  <c r="E640"/>
  <c r="F640" s="1"/>
  <c r="F354"/>
  <c r="M354" s="1"/>
  <c r="F627"/>
  <c r="E623"/>
  <c r="F623" s="1"/>
  <c r="G623" s="1"/>
  <c r="F353"/>
  <c r="G353" s="1"/>
  <c r="E571"/>
  <c r="E489"/>
  <c r="F489" s="1"/>
  <c r="G489" s="1"/>
  <c r="F351"/>
  <c r="G351" s="1"/>
  <c r="E484"/>
  <c r="F484" s="1"/>
  <c r="F350"/>
  <c r="G350" s="1"/>
  <c r="E483"/>
  <c r="F483" s="1"/>
  <c r="G483" s="1"/>
  <c r="E476"/>
  <c r="F476" s="1"/>
  <c r="F348"/>
  <c r="G348" s="1"/>
  <c r="E469"/>
  <c r="F469" s="1"/>
  <c r="M469" s="1"/>
  <c r="F347"/>
  <c r="E462"/>
  <c r="F462" s="1"/>
  <c r="G462" s="1"/>
  <c r="F346"/>
  <c r="G346" s="1"/>
  <c r="E455"/>
  <c r="F455" s="1"/>
  <c r="G439"/>
  <c r="G435"/>
  <c r="G434"/>
  <c r="G433"/>
  <c r="G432"/>
  <c r="G431"/>
  <c r="G430"/>
  <c r="G429"/>
  <c r="G425"/>
  <c r="G422"/>
  <c r="G420"/>
  <c r="G418"/>
  <c r="E417"/>
  <c r="F417" s="1"/>
  <c r="G417" s="1"/>
  <c r="F344"/>
  <c r="G344" s="1"/>
  <c r="G415"/>
  <c r="E414"/>
  <c r="F414" s="1"/>
  <c r="G414" s="1"/>
  <c r="F343"/>
  <c r="G343" s="1"/>
  <c r="G413"/>
  <c r="G412"/>
  <c r="G411"/>
  <c r="G410"/>
  <c r="E409"/>
  <c r="F409" s="1"/>
  <c r="G409" s="1"/>
  <c r="F342"/>
  <c r="G342" s="1"/>
  <c r="G408"/>
  <c r="G407"/>
  <c r="G405"/>
  <c r="E403"/>
  <c r="F403" s="1"/>
  <c r="F341"/>
  <c r="G341" s="1"/>
  <c r="G402"/>
  <c r="E401"/>
  <c r="F401" s="1"/>
  <c r="G401" s="1"/>
  <c r="F340"/>
  <c r="G340" s="1"/>
  <c r="G400"/>
  <c r="G399"/>
  <c r="G398"/>
  <c r="G397"/>
  <c r="G395"/>
  <c r="E393"/>
  <c r="F339"/>
  <c r="E392"/>
  <c r="F392" s="1"/>
  <c r="G392" s="1"/>
  <c r="F338"/>
  <c r="G391"/>
  <c r="G390"/>
  <c r="G389"/>
  <c r="G388"/>
  <c r="G385"/>
  <c r="E377"/>
  <c r="F377" s="1"/>
  <c r="G377" s="1"/>
  <c r="F336"/>
  <c r="G336" s="1"/>
  <c r="E375"/>
  <c r="F375" s="1"/>
  <c r="G375" s="1"/>
  <c r="G370"/>
  <c r="E365"/>
  <c r="F365" s="1"/>
  <c r="G365" s="1"/>
  <c r="F334"/>
  <c r="G334" s="1"/>
  <c r="E356"/>
  <c r="F356" s="1"/>
  <c r="G356" s="1"/>
  <c r="F333"/>
  <c r="G333" s="1"/>
  <c r="E352"/>
  <c r="F352" s="1"/>
  <c r="G352" s="1"/>
  <c r="F332"/>
  <c r="G332" s="1"/>
  <c r="E349"/>
  <c r="F349" s="1"/>
  <c r="G349" s="1"/>
  <c r="F331"/>
  <c r="M331" s="1"/>
  <c r="E345"/>
  <c r="F345" s="1"/>
  <c r="G345" s="1"/>
  <c r="F330"/>
  <c r="E335"/>
  <c r="F335" s="1"/>
  <c r="F329"/>
  <c r="E328"/>
  <c r="F328" s="1"/>
  <c r="G328" s="1"/>
  <c r="E327"/>
  <c r="F327" s="1"/>
  <c r="G327" s="1"/>
  <c r="E326"/>
  <c r="F326" s="1"/>
  <c r="G326" s="1"/>
  <c r="E325"/>
  <c r="F325" s="1"/>
  <c r="E324"/>
  <c r="F324" s="1"/>
  <c r="G324" s="1"/>
  <c r="E323"/>
  <c r="F323" s="1"/>
  <c r="G323" s="1"/>
  <c r="E322"/>
  <c r="F322" s="1"/>
  <c r="E321"/>
  <c r="F321" s="1"/>
  <c r="G321" s="1"/>
  <c r="E320"/>
  <c r="F320" s="1"/>
  <c r="M320" s="1"/>
  <c r="E319"/>
  <c r="F319" s="1"/>
  <c r="E318"/>
  <c r="F318" s="1"/>
  <c r="G318" s="1"/>
  <c r="E317"/>
  <c r="F317" s="1"/>
  <c r="E316"/>
  <c r="F316" s="1"/>
  <c r="G316" s="1"/>
  <c r="E315"/>
  <c r="F315" s="1"/>
  <c r="G315" s="1"/>
  <c r="E314"/>
  <c r="F314" s="1"/>
  <c r="E313"/>
  <c r="F313" s="1"/>
  <c r="E312"/>
  <c r="F312" s="1"/>
  <c r="E311"/>
  <c r="F311" s="1"/>
  <c r="E310"/>
  <c r="F310" s="1"/>
  <c r="G310" s="1"/>
  <c r="E309"/>
  <c r="F309" s="1"/>
  <c r="E308"/>
  <c r="F308" s="1"/>
  <c r="G308" s="1"/>
  <c r="E307"/>
  <c r="F307" s="1"/>
  <c r="E306"/>
  <c r="F306" s="1"/>
  <c r="E305"/>
  <c r="F305" s="1"/>
  <c r="G305" s="1"/>
  <c r="E304"/>
  <c r="F304" s="1"/>
  <c r="E303"/>
  <c r="F303" s="1"/>
  <c r="G303" s="1"/>
  <c r="E302"/>
  <c r="F302" s="1"/>
  <c r="E301"/>
  <c r="F301" s="1"/>
  <c r="E300"/>
  <c r="F300" s="1"/>
  <c r="G300" s="1"/>
  <c r="E299"/>
  <c r="F299" s="1"/>
  <c r="G299" s="1"/>
  <c r="E298"/>
  <c r="F298" s="1"/>
  <c r="E297"/>
  <c r="F297" s="1"/>
  <c r="G297" s="1"/>
  <c r="E296"/>
  <c r="F296" s="1"/>
  <c r="E295"/>
  <c r="F295" s="1"/>
  <c r="E294"/>
  <c r="F294" s="1"/>
  <c r="G294" s="1"/>
  <c r="E293"/>
  <c r="F293" s="1"/>
  <c r="E292"/>
  <c r="F292" s="1"/>
  <c r="G292" s="1"/>
  <c r="E291"/>
  <c r="F291" s="1"/>
  <c r="G291" s="1"/>
  <c r="E290"/>
  <c r="F290" s="1"/>
  <c r="E289"/>
  <c r="F289" s="1"/>
  <c r="E288"/>
  <c r="F288" s="1"/>
  <c r="E287"/>
  <c r="F287" s="1"/>
  <c r="E286"/>
  <c r="F286" s="1"/>
  <c r="E285"/>
  <c r="F285" s="1"/>
  <c r="G285" s="1"/>
  <c r="E284"/>
  <c r="F284" s="1"/>
  <c r="G284" s="1"/>
  <c r="E283"/>
  <c r="F283" s="1"/>
  <c r="G283" s="1"/>
  <c r="E282"/>
  <c r="F282" s="1"/>
  <c r="E281"/>
  <c r="F281" s="1"/>
  <c r="G281" s="1"/>
  <c r="E280"/>
  <c r="F280" s="1"/>
  <c r="E279"/>
  <c r="F279" s="1"/>
  <c r="E278"/>
  <c r="F278" s="1"/>
  <c r="G278" s="1"/>
  <c r="E277"/>
  <c r="F277" s="1"/>
  <c r="E276"/>
  <c r="F276" s="1"/>
  <c r="G276" s="1"/>
  <c r="E275"/>
  <c r="F275" s="1"/>
  <c r="E274"/>
  <c r="F274" s="1"/>
  <c r="E273"/>
  <c r="F273" s="1"/>
  <c r="E272"/>
  <c r="F272" s="1"/>
  <c r="E271"/>
  <c r="F271" s="1"/>
  <c r="E270"/>
  <c r="F270" s="1"/>
  <c r="E269"/>
  <c r="F269" s="1"/>
  <c r="E268"/>
  <c r="F268" s="1"/>
  <c r="G268" s="1"/>
  <c r="E267"/>
  <c r="F267" s="1"/>
  <c r="E266"/>
  <c r="F266" s="1"/>
  <c r="E265"/>
  <c r="F265" s="1"/>
  <c r="G265" s="1"/>
  <c r="E264"/>
  <c r="F264" s="1"/>
  <c r="E263"/>
  <c r="F263" s="1"/>
  <c r="E262"/>
  <c r="F262" s="1"/>
  <c r="G262" s="1"/>
  <c r="E261"/>
  <c r="F261" s="1"/>
  <c r="E260"/>
  <c r="F260" s="1"/>
  <c r="G260" s="1"/>
  <c r="E259"/>
  <c r="F259" s="1"/>
  <c r="E258"/>
  <c r="F258" s="1"/>
  <c r="E257"/>
  <c r="F257" s="1"/>
  <c r="E256"/>
  <c r="F256" s="1"/>
  <c r="E255"/>
  <c r="F255" s="1"/>
  <c r="E254"/>
  <c r="F254" s="1"/>
  <c r="E253"/>
  <c r="F253" s="1"/>
  <c r="G253" s="1"/>
  <c r="E252"/>
  <c r="F252" s="1"/>
  <c r="G252" s="1"/>
  <c r="E251"/>
  <c r="F251" s="1"/>
  <c r="G251" s="1"/>
  <c r="E250"/>
  <c r="F250" s="1"/>
  <c r="E249"/>
  <c r="F249" s="1"/>
  <c r="G249" s="1"/>
  <c r="E248"/>
  <c r="F248" s="1"/>
  <c r="E247"/>
  <c r="F247" s="1"/>
  <c r="E246"/>
  <c r="F246" s="1"/>
  <c r="E245"/>
  <c r="F245" s="1"/>
  <c r="E244"/>
  <c r="F244" s="1"/>
  <c r="E243"/>
  <c r="F243" s="1"/>
  <c r="E242"/>
  <c r="F242" s="1"/>
  <c r="G242" s="1"/>
  <c r="E241"/>
  <c r="F241" s="1"/>
  <c r="E240"/>
  <c r="F240" s="1"/>
  <c r="E239"/>
  <c r="F239" s="1"/>
  <c r="G239" s="1"/>
  <c r="E238"/>
  <c r="F238" s="1"/>
  <c r="E237"/>
  <c r="F237" s="1"/>
  <c r="E236"/>
  <c r="F236" s="1"/>
  <c r="G236" s="1"/>
  <c r="E235"/>
  <c r="F235" s="1"/>
  <c r="G235" s="1"/>
  <c r="E234"/>
  <c r="F234" s="1"/>
  <c r="E233"/>
  <c r="F233" s="1"/>
  <c r="G233" s="1"/>
  <c r="E232"/>
  <c r="F232" s="1"/>
  <c r="E231"/>
  <c r="F231" s="1"/>
  <c r="G231" s="1"/>
  <c r="E230"/>
  <c r="F230" s="1"/>
  <c r="E229"/>
  <c r="F229" s="1"/>
  <c r="G229" s="1"/>
  <c r="E228"/>
  <c r="F228" s="1"/>
  <c r="E227"/>
  <c r="F227" s="1"/>
  <c r="G227" s="1"/>
  <c r="E226"/>
  <c r="F226" s="1"/>
  <c r="E225"/>
  <c r="F225" s="1"/>
  <c r="E224"/>
  <c r="F224" s="1"/>
  <c r="E223"/>
  <c r="F223" s="1"/>
  <c r="E222"/>
  <c r="F222" s="1"/>
  <c r="E221"/>
  <c r="F221" s="1"/>
  <c r="G221" s="1"/>
  <c r="E220"/>
  <c r="F220" s="1"/>
  <c r="G220" s="1"/>
  <c r="E219"/>
  <c r="F219" s="1"/>
  <c r="G219" s="1"/>
  <c r="E218"/>
  <c r="F218" s="1"/>
  <c r="E217"/>
  <c r="F217" s="1"/>
  <c r="E216"/>
  <c r="F216" s="1"/>
  <c r="E215"/>
  <c r="F215" s="1"/>
  <c r="E214"/>
  <c r="F214" s="1"/>
  <c r="G214" s="1"/>
  <c r="E213"/>
  <c r="F213" s="1"/>
  <c r="E212"/>
  <c r="F212" s="1"/>
  <c r="E211"/>
  <c r="F211" s="1"/>
  <c r="E210"/>
  <c r="F210" s="1"/>
  <c r="E209"/>
  <c r="F209" s="1"/>
  <c r="G209" s="1"/>
  <c r="E208"/>
  <c r="F208" s="1"/>
  <c r="G208" s="1"/>
  <c r="E207"/>
  <c r="F207" s="1"/>
  <c r="G207" s="1"/>
  <c r="E206"/>
  <c r="F206" s="1"/>
  <c r="E205"/>
  <c r="F205" s="1"/>
  <c r="E204"/>
  <c r="F204" s="1"/>
  <c r="E203"/>
  <c r="F203" s="1"/>
  <c r="G203" s="1"/>
  <c r="E202"/>
  <c r="F202" s="1"/>
  <c r="E201"/>
  <c r="F201" s="1"/>
  <c r="G201" s="1"/>
  <c r="E200"/>
  <c r="F200" s="1"/>
  <c r="E199"/>
  <c r="F199" s="1"/>
  <c r="E198"/>
  <c r="F198" s="1"/>
  <c r="G198" s="1"/>
  <c r="E197"/>
  <c r="F197" s="1"/>
  <c r="G197" s="1"/>
  <c r="E196"/>
  <c r="F196" s="1"/>
  <c r="G196" s="1"/>
  <c r="E195"/>
  <c r="F195" s="1"/>
  <c r="G195" s="1"/>
  <c r="E194"/>
  <c r="F194" s="1"/>
  <c r="E193"/>
  <c r="F193" s="1"/>
  <c r="E192"/>
  <c r="F192" s="1"/>
  <c r="G192" s="1"/>
  <c r="E191"/>
  <c r="F191" s="1"/>
  <c r="E190"/>
  <c r="F190" s="1"/>
  <c r="E189"/>
  <c r="F189" s="1"/>
  <c r="G189" s="1"/>
  <c r="E188"/>
  <c r="F188" s="1"/>
  <c r="E187"/>
  <c r="F187" s="1"/>
  <c r="G187" s="1"/>
  <c r="E186"/>
  <c r="F186" s="1"/>
  <c r="E185"/>
  <c r="F185" s="1"/>
  <c r="G185" s="1"/>
  <c r="E184"/>
  <c r="F184" s="1"/>
  <c r="E183"/>
  <c r="F183" s="1"/>
  <c r="E182"/>
  <c r="F182" s="1"/>
  <c r="E181"/>
  <c r="F181" s="1"/>
  <c r="G181" s="1"/>
  <c r="E180"/>
  <c r="F180" s="1"/>
  <c r="E179"/>
  <c r="F179" s="1"/>
  <c r="E178"/>
  <c r="F178" s="1"/>
  <c r="E177"/>
  <c r="F177" s="1"/>
  <c r="E176"/>
  <c r="F176" s="1"/>
  <c r="E175"/>
  <c r="F175" s="1"/>
  <c r="E174"/>
  <c r="F174" s="1"/>
  <c r="E173"/>
  <c r="F173" s="1"/>
  <c r="E172"/>
  <c r="F172" s="1"/>
  <c r="G172" s="1"/>
  <c r="E171"/>
  <c r="F171" s="1"/>
  <c r="G171" s="1"/>
  <c r="E170"/>
  <c r="F170" s="1"/>
  <c r="E169"/>
  <c r="F169" s="1"/>
  <c r="G169" s="1"/>
  <c r="E168"/>
  <c r="F168" s="1"/>
  <c r="E167"/>
  <c r="F167" s="1"/>
  <c r="G167" s="1"/>
  <c r="G1333"/>
  <c r="G1321"/>
  <c r="F1275"/>
  <c r="G1275" s="1"/>
  <c r="F1271"/>
  <c r="G1271" s="1"/>
  <c r="F1267"/>
  <c r="G1267" s="1"/>
  <c r="F1263"/>
  <c r="G1263" s="1"/>
  <c r="F1259"/>
  <c r="G1259" s="1"/>
  <c r="F1255"/>
  <c r="G1255" s="1"/>
  <c r="F1251"/>
  <c r="G1251" s="1"/>
  <c r="E1248"/>
  <c r="F1248" s="1"/>
  <c r="G1248" s="1"/>
  <c r="E1210"/>
  <c r="F1210" s="1"/>
  <c r="G1210" s="1"/>
  <c r="F1207"/>
  <c r="G1207" s="1"/>
  <c r="F1203"/>
  <c r="G1203" s="1"/>
  <c r="F1199"/>
  <c r="G1199" s="1"/>
  <c r="F1195"/>
  <c r="G1195" s="1"/>
  <c r="F1191"/>
  <c r="G1191" s="1"/>
  <c r="F1189"/>
  <c r="G1189" s="1"/>
  <c r="F1187"/>
  <c r="F1183"/>
  <c r="G1183" s="1"/>
  <c r="F1181"/>
  <c r="F1179"/>
  <c r="F1175"/>
  <c r="F1173"/>
  <c r="G1173" s="1"/>
  <c r="F1171"/>
  <c r="F1167"/>
  <c r="G1167" s="1"/>
  <c r="F1165"/>
  <c r="F1163"/>
  <c r="G1163" s="1"/>
  <c r="F1159"/>
  <c r="F1157"/>
  <c r="G1157" s="1"/>
  <c r="F1155"/>
  <c r="G1155" s="1"/>
  <c r="F1151"/>
  <c r="G1151" s="1"/>
  <c r="F1149"/>
  <c r="G1149" s="1"/>
  <c r="F1147"/>
  <c r="G1147" s="1"/>
  <c r="F1143"/>
  <c r="G1143" s="1"/>
  <c r="F1141"/>
  <c r="G1141" s="1"/>
  <c r="F1139"/>
  <c r="F1135"/>
  <c r="G1135" s="1"/>
  <c r="F1133"/>
  <c r="F1131"/>
  <c r="G1131" s="1"/>
  <c r="F1127"/>
  <c r="F1125"/>
  <c r="G1125" s="1"/>
  <c r="F1123"/>
  <c r="G1123" s="1"/>
  <c r="F1119"/>
  <c r="G1119" s="1"/>
  <c r="F1117"/>
  <c r="G1117" s="1"/>
  <c r="F1115"/>
  <c r="G1115" s="1"/>
  <c r="F1111"/>
  <c r="G1111" s="1"/>
  <c r="F1109"/>
  <c r="G1109" s="1"/>
  <c r="E1094"/>
  <c r="F1094" s="1"/>
  <c r="F1092"/>
  <c r="G1092" s="1"/>
  <c r="F1090"/>
  <c r="F1086"/>
  <c r="G1086" s="1"/>
  <c r="F1084"/>
  <c r="G1084" s="1"/>
  <c r="F1082"/>
  <c r="G1082" s="1"/>
  <c r="F1078"/>
  <c r="F1076"/>
  <c r="F1074"/>
  <c r="F1070"/>
  <c r="G1070" s="1"/>
  <c r="F1068"/>
  <c r="F1066"/>
  <c r="G1066" s="1"/>
  <c r="F1062"/>
  <c r="G1062" s="1"/>
  <c r="F1060"/>
  <c r="G1060" s="1"/>
  <c r="E1058"/>
  <c r="F1058" s="1"/>
  <c r="G1058" s="1"/>
  <c r="E1057"/>
  <c r="F1057" s="1"/>
  <c r="F1054"/>
  <c r="G1054" s="1"/>
  <c r="F1052"/>
  <c r="G1052" s="1"/>
  <c r="F1050"/>
  <c r="G1050" s="1"/>
  <c r="F1046"/>
  <c r="G1046" s="1"/>
  <c r="F1044"/>
  <c r="G1044" s="1"/>
  <c r="F1042"/>
  <c r="G1042" s="1"/>
  <c r="F1038"/>
  <c r="G1038" s="1"/>
  <c r="F1036"/>
  <c r="G1036" s="1"/>
  <c r="F1034"/>
  <c r="G1034" s="1"/>
  <c r="F1030"/>
  <c r="G1030" s="1"/>
  <c r="F1028"/>
  <c r="G1028" s="1"/>
  <c r="F1026"/>
  <c r="F1022"/>
  <c r="G1022" s="1"/>
  <c r="F1020"/>
  <c r="F1018"/>
  <c r="G1018" s="1"/>
  <c r="F1014"/>
  <c r="G1014" s="1"/>
  <c r="F1012"/>
  <c r="G1012" s="1"/>
  <c r="F1006"/>
  <c r="G1006" s="1"/>
  <c r="F1002"/>
  <c r="G1002" s="1"/>
  <c r="F1000"/>
  <c r="G1000" s="1"/>
  <c r="F998"/>
  <c r="G998" s="1"/>
  <c r="F994"/>
  <c r="G994" s="1"/>
  <c r="F992"/>
  <c r="G992" s="1"/>
  <c r="F990"/>
  <c r="G990" s="1"/>
  <c r="F986"/>
  <c r="G986" s="1"/>
  <c r="F984"/>
  <c r="G984" s="1"/>
  <c r="F982"/>
  <c r="G982" s="1"/>
  <c r="E981"/>
  <c r="F981" s="1"/>
  <c r="F966"/>
  <c r="G966" s="1"/>
  <c r="E955"/>
  <c r="F955" s="1"/>
  <c r="F952"/>
  <c r="G952" s="1"/>
  <c r="F948"/>
  <c r="G948" s="1"/>
  <c r="F944"/>
  <c r="G944" s="1"/>
  <c r="F936"/>
  <c r="G936" s="1"/>
  <c r="F830"/>
  <c r="G830" s="1"/>
  <c r="F826"/>
  <c r="G826" s="1"/>
  <c r="E820"/>
  <c r="F820" s="1"/>
  <c r="G820" s="1"/>
  <c r="F810"/>
  <c r="G810" s="1"/>
  <c r="F786"/>
  <c r="G786" s="1"/>
  <c r="F766"/>
  <c r="G766" s="1"/>
  <c r="F746"/>
  <c r="G746" s="1"/>
  <c r="E161"/>
  <c r="F161" s="1"/>
  <c r="G161" s="1"/>
  <c r="E160"/>
  <c r="F160" s="1"/>
  <c r="E159"/>
  <c r="F159" s="1"/>
  <c r="G159" s="1"/>
  <c r="E158"/>
  <c r="F158" s="1"/>
  <c r="E157"/>
  <c r="F157" s="1"/>
  <c r="G157" s="1"/>
  <c r="E156"/>
  <c r="F156" s="1"/>
  <c r="G156" s="1"/>
  <c r="E155"/>
  <c r="F155" s="1"/>
  <c r="G155" s="1"/>
  <c r="E154"/>
  <c r="F154" s="1"/>
  <c r="G154" s="1"/>
  <c r="E153"/>
  <c r="F153" s="1"/>
  <c r="G153" s="1"/>
  <c r="E152"/>
  <c r="F152" s="1"/>
  <c r="G152" s="1"/>
  <c r="E151"/>
  <c r="F151" s="1"/>
  <c r="G151" s="1"/>
  <c r="E150"/>
  <c r="F150" s="1"/>
  <c r="E149"/>
  <c r="F149" s="1"/>
  <c r="G149" s="1"/>
  <c r="E148"/>
  <c r="F148" s="1"/>
  <c r="G148" s="1"/>
  <c r="E147"/>
  <c r="F147" s="1"/>
  <c r="G147" s="1"/>
  <c r="E146"/>
  <c r="F146" s="1"/>
  <c r="E145"/>
  <c r="F145" s="1"/>
  <c r="G145" s="1"/>
  <c r="E144"/>
  <c r="F144" s="1"/>
  <c r="G144" s="1"/>
  <c r="E143"/>
  <c r="F143" s="1"/>
  <c r="G143" s="1"/>
  <c r="E142"/>
  <c r="F142" s="1"/>
  <c r="G142" s="1"/>
  <c r="E141"/>
  <c r="F141" s="1"/>
  <c r="G141" s="1"/>
  <c r="E140"/>
  <c r="F140" s="1"/>
  <c r="G140" s="1"/>
  <c r="E139"/>
  <c r="F139" s="1"/>
  <c r="G139" s="1"/>
  <c r="E138"/>
  <c r="F138" s="1"/>
  <c r="G138" s="1"/>
  <c r="E137"/>
  <c r="F137" s="1"/>
  <c r="G137" s="1"/>
  <c r="E136"/>
  <c r="F136" s="1"/>
  <c r="G136" s="1"/>
  <c r="E135"/>
  <c r="F135" s="1"/>
  <c r="G135" s="1"/>
  <c r="E134"/>
  <c r="F134" s="1"/>
  <c r="G134" s="1"/>
  <c r="E133"/>
  <c r="F133" s="1"/>
  <c r="G133" s="1"/>
  <c r="E132"/>
  <c r="F132" s="1"/>
  <c r="G132" s="1"/>
  <c r="E131"/>
  <c r="F131" s="1"/>
  <c r="G131" s="1"/>
  <c r="E130"/>
  <c r="F130" s="1"/>
  <c r="G130" s="1"/>
  <c r="E129"/>
  <c r="F129" s="1"/>
  <c r="G129" s="1"/>
  <c r="E128"/>
  <c r="F128" s="1"/>
  <c r="G128" s="1"/>
  <c r="E127"/>
  <c r="F127" s="1"/>
  <c r="E126"/>
  <c r="F126" s="1"/>
  <c r="E125"/>
  <c r="F125" s="1"/>
  <c r="G125" s="1"/>
  <c r="E124"/>
  <c r="F124" s="1"/>
  <c r="G124" s="1"/>
  <c r="E123"/>
  <c r="F123" s="1"/>
  <c r="E122"/>
  <c r="F122" s="1"/>
  <c r="G122" s="1"/>
  <c r="E121"/>
  <c r="F121" s="1"/>
  <c r="G121" s="1"/>
  <c r="E120"/>
  <c r="F120" s="1"/>
  <c r="G120" s="1"/>
  <c r="E119"/>
  <c r="F119" s="1"/>
  <c r="E118"/>
  <c r="F118" s="1"/>
  <c r="E117"/>
  <c r="F117" s="1"/>
  <c r="G117" s="1"/>
  <c r="E116"/>
  <c r="F116" s="1"/>
  <c r="G116" s="1"/>
  <c r="E115"/>
  <c r="F115" s="1"/>
  <c r="G115" s="1"/>
  <c r="E114"/>
  <c r="F114" s="1"/>
  <c r="G114" s="1"/>
  <c r="E113"/>
  <c r="F113" s="1"/>
  <c r="E112"/>
  <c r="F112" s="1"/>
  <c r="E111"/>
  <c r="F111" s="1"/>
  <c r="G111" s="1"/>
  <c r="E110"/>
  <c r="F110" s="1"/>
  <c r="E109"/>
  <c r="F109" s="1"/>
  <c r="E108"/>
  <c r="F108" s="1"/>
  <c r="E107"/>
  <c r="F107" s="1"/>
  <c r="G107" s="1"/>
  <c r="E106"/>
  <c r="F106" s="1"/>
  <c r="E105"/>
  <c r="F105" s="1"/>
  <c r="E104"/>
  <c r="F104" s="1"/>
  <c r="E103"/>
  <c r="F103" s="1"/>
  <c r="G103" s="1"/>
  <c r="E102"/>
  <c r="F102" s="1"/>
  <c r="E101"/>
  <c r="F101" s="1"/>
  <c r="G101" s="1"/>
  <c r="E100"/>
  <c r="F100" s="1"/>
  <c r="E99"/>
  <c r="F99" s="1"/>
  <c r="G99" s="1"/>
  <c r="E98"/>
  <c r="F98" s="1"/>
  <c r="E97"/>
  <c r="F97" s="1"/>
  <c r="E96"/>
  <c r="F96" s="1"/>
  <c r="G96" s="1"/>
  <c r="E95"/>
  <c r="F95" s="1"/>
  <c r="E94"/>
  <c r="F94" s="1"/>
  <c r="G94" s="1"/>
  <c r="E93"/>
  <c r="F93" s="1"/>
  <c r="E92"/>
  <c r="F92" s="1"/>
  <c r="E91"/>
  <c r="F91" s="1"/>
  <c r="E90"/>
  <c r="F90" s="1"/>
  <c r="E89"/>
  <c r="F89" s="1"/>
  <c r="E88"/>
  <c r="F88" s="1"/>
  <c r="G88" s="1"/>
  <c r="E87"/>
  <c r="F87" s="1"/>
  <c r="E86"/>
  <c r="F86" s="1"/>
  <c r="G86" s="1"/>
  <c r="E85"/>
  <c r="F85" s="1"/>
  <c r="E84"/>
  <c r="F84" s="1"/>
  <c r="E83"/>
  <c r="F83" s="1"/>
  <c r="E82"/>
  <c r="F82" s="1"/>
  <c r="G82" s="1"/>
  <c r="E81"/>
  <c r="F81" s="1"/>
  <c r="E80"/>
  <c r="F80" s="1"/>
  <c r="G80" s="1"/>
  <c r="E79"/>
  <c r="F79" s="1"/>
  <c r="G79" s="1"/>
  <c r="E78"/>
  <c r="F78" s="1"/>
  <c r="G78" s="1"/>
  <c r="E77"/>
  <c r="F77" s="1"/>
  <c r="E76"/>
  <c r="F76" s="1"/>
  <c r="G76" s="1"/>
  <c r="E75"/>
  <c r="F75" s="1"/>
  <c r="G75" s="1"/>
  <c r="E74"/>
  <c r="F74" s="1"/>
  <c r="G74" s="1"/>
  <c r="E73"/>
  <c r="F73" s="1"/>
  <c r="G73" s="1"/>
  <c r="E72"/>
  <c r="F72" s="1"/>
  <c r="G72" s="1"/>
  <c r="E71"/>
  <c r="F71" s="1"/>
  <c r="G71" s="1"/>
  <c r="E70"/>
  <c r="F70" s="1"/>
  <c r="G70" s="1"/>
  <c r="E69"/>
  <c r="F69" s="1"/>
  <c r="E68"/>
  <c r="F68" s="1"/>
  <c r="G68" s="1"/>
  <c r="E67"/>
  <c r="F67" s="1"/>
  <c r="G67" s="1"/>
  <c r="E66"/>
  <c r="F66" s="1"/>
  <c r="G66" s="1"/>
  <c r="E65"/>
  <c r="F65" s="1"/>
  <c r="G65" s="1"/>
  <c r="E64"/>
  <c r="F64" s="1"/>
  <c r="E63"/>
  <c r="F63" s="1"/>
  <c r="G63" s="1"/>
  <c r="E62"/>
  <c r="F62" s="1"/>
  <c r="G62" s="1"/>
  <c r="E61"/>
  <c r="F61" s="1"/>
  <c r="G61" s="1"/>
  <c r="E60"/>
  <c r="F60" s="1"/>
  <c r="E59"/>
  <c r="F59" s="1"/>
  <c r="G59" s="1"/>
  <c r="E58"/>
  <c r="F58" s="1"/>
  <c r="G58" s="1"/>
  <c r="E57"/>
  <c r="F57" s="1"/>
  <c r="G57" s="1"/>
  <c r="E56"/>
  <c r="F56" s="1"/>
  <c r="G56" s="1"/>
  <c r="E55"/>
  <c r="F55" s="1"/>
  <c r="G55" s="1"/>
  <c r="E54"/>
  <c r="F54" s="1"/>
  <c r="G54" s="1"/>
  <c r="E53"/>
  <c r="F53" s="1"/>
  <c r="G53" s="1"/>
  <c r="E52"/>
  <c r="F52" s="1"/>
  <c r="G52" s="1"/>
  <c r="E51"/>
  <c r="F51" s="1"/>
  <c r="G51" s="1"/>
  <c r="E50"/>
  <c r="F50" s="1"/>
  <c r="G50" s="1"/>
  <c r="E49"/>
  <c r="F49" s="1"/>
  <c r="G49" s="1"/>
  <c r="E48"/>
  <c r="F48" s="1"/>
  <c r="G48" s="1"/>
  <c r="E47"/>
  <c r="F47" s="1"/>
  <c r="G47" s="1"/>
  <c r="E46"/>
  <c r="F46" s="1"/>
  <c r="G46" s="1"/>
  <c r="E45"/>
  <c r="F45" s="1"/>
  <c r="G45" s="1"/>
  <c r="E44"/>
  <c r="F44" s="1"/>
  <c r="G44" s="1"/>
  <c r="E43"/>
  <c r="F43" s="1"/>
  <c r="E42"/>
  <c r="F42" s="1"/>
  <c r="G42" s="1"/>
  <c r="E41"/>
  <c r="F41" s="1"/>
  <c r="G41" s="1"/>
  <c r="E40"/>
  <c r="F40" s="1"/>
  <c r="G40" s="1"/>
  <c r="E39"/>
  <c r="F39" s="1"/>
  <c r="G39" s="1"/>
  <c r="E38"/>
  <c r="F38" s="1"/>
  <c r="G38" s="1"/>
  <c r="E37"/>
  <c r="F37" s="1"/>
  <c r="G37" s="1"/>
  <c r="E36"/>
  <c r="F36" s="1"/>
  <c r="G36" s="1"/>
  <c r="E35"/>
  <c r="F35" s="1"/>
  <c r="G35" s="1"/>
  <c r="E34"/>
  <c r="F34" s="1"/>
  <c r="G34" s="1"/>
  <c r="E33"/>
  <c r="F33" s="1"/>
  <c r="G33" s="1"/>
  <c r="E32"/>
  <c r="F32" s="1"/>
  <c r="G32" s="1"/>
  <c r="E31"/>
  <c r="F31" s="1"/>
  <c r="E30"/>
  <c r="F30" s="1"/>
  <c r="G30" s="1"/>
  <c r="E29"/>
  <c r="F29" s="1"/>
  <c r="G29" s="1"/>
  <c r="E28"/>
  <c r="F28" s="1"/>
  <c r="G28" s="1"/>
  <c r="E27"/>
  <c r="F27" s="1"/>
  <c r="E26"/>
  <c r="F26" s="1"/>
  <c r="G26" s="1"/>
  <c r="E25"/>
  <c r="F25" s="1"/>
  <c r="G25" s="1"/>
  <c r="E24"/>
  <c r="F24" s="1"/>
  <c r="G24" s="1"/>
  <c r="E23"/>
  <c r="F23" s="1"/>
  <c r="G23" s="1"/>
  <c r="E22"/>
  <c r="F22" s="1"/>
  <c r="G22" s="1"/>
  <c r="E21"/>
  <c r="F21" s="1"/>
  <c r="E20"/>
  <c r="F20" s="1"/>
  <c r="G20" s="1"/>
  <c r="E19"/>
  <c r="F19" s="1"/>
  <c r="G19" s="1"/>
  <c r="E15"/>
  <c r="F15" s="1"/>
  <c r="G15" s="1"/>
  <c r="E14"/>
  <c r="F14" s="1"/>
  <c r="G14" s="1"/>
  <c r="E13"/>
  <c r="F13" s="1"/>
  <c r="G13" s="1"/>
  <c r="E12"/>
  <c r="F12" s="1"/>
  <c r="G12" s="1"/>
  <c r="E11"/>
  <c r="F11" s="1"/>
  <c r="G11" s="1"/>
  <c r="E10"/>
  <c r="F10" s="1"/>
  <c r="E9"/>
  <c r="F9" s="1"/>
  <c r="G9" s="1"/>
  <c r="E8"/>
  <c r="F8" s="1"/>
  <c r="E7"/>
  <c r="F7" s="1"/>
  <c r="G7" s="1"/>
  <c r="E6"/>
  <c r="F6" s="1"/>
  <c r="G6" s="1"/>
  <c r="B682"/>
  <c r="B681"/>
  <c r="B680"/>
  <c r="B679"/>
  <c r="B678"/>
  <c r="B677"/>
  <c r="B676"/>
  <c r="B675"/>
  <c r="B674"/>
  <c r="B673"/>
  <c r="B672"/>
  <c r="B671"/>
  <c r="B670"/>
  <c r="B669"/>
  <c r="B668"/>
  <c r="B667"/>
  <c r="B67"/>
  <c r="B66"/>
  <c r="B65"/>
  <c r="B64"/>
  <c r="B63"/>
  <c r="B62"/>
  <c r="B665"/>
  <c r="B664"/>
  <c r="B662"/>
  <c r="B661"/>
  <c r="B660"/>
  <c r="B659"/>
  <c r="B657"/>
  <c r="B656"/>
  <c r="B655"/>
  <c r="B654"/>
  <c r="B932"/>
  <c r="B931"/>
  <c r="B930"/>
  <c r="B929"/>
  <c r="B928"/>
  <c r="B927"/>
  <c r="B926"/>
  <c r="B925"/>
  <c r="B924"/>
  <c r="B922"/>
  <c r="B921"/>
  <c r="B920"/>
  <c r="B919"/>
  <c r="B917"/>
  <c r="B915"/>
  <c r="B914"/>
  <c r="B913"/>
  <c r="B912"/>
  <c r="B911"/>
  <c r="B909"/>
  <c r="B908"/>
  <c r="B907"/>
  <c r="B906"/>
  <c r="B905"/>
  <c r="B904"/>
  <c r="B902"/>
  <c r="B901"/>
  <c r="B900"/>
  <c r="B899"/>
  <c r="B897"/>
  <c r="B895"/>
  <c r="B894"/>
  <c r="B893"/>
  <c r="B892"/>
  <c r="B891"/>
  <c r="B890"/>
  <c r="B889"/>
  <c r="B888"/>
  <c r="B887"/>
  <c r="B886"/>
  <c r="B884"/>
  <c r="B883"/>
  <c r="B882"/>
  <c r="B881"/>
  <c r="B880"/>
  <c r="B878"/>
  <c r="B877"/>
  <c r="B876"/>
  <c r="B875"/>
  <c r="B874"/>
  <c r="B873"/>
  <c r="B872"/>
  <c r="B871"/>
  <c r="B870"/>
  <c r="B869"/>
  <c r="B868"/>
  <c r="B867"/>
  <c r="B866"/>
  <c r="B865"/>
  <c r="B864"/>
  <c r="B863"/>
  <c r="B861"/>
  <c r="B860"/>
  <c r="B858"/>
  <c r="B857"/>
  <c r="B856"/>
  <c r="B855"/>
  <c r="B853"/>
  <c r="B852"/>
  <c r="B851"/>
  <c r="B850"/>
  <c r="B849"/>
  <c r="B848"/>
  <c r="B847"/>
  <c r="B846"/>
  <c r="B845"/>
  <c r="B843"/>
  <c r="B842"/>
  <c r="B841"/>
  <c r="B840"/>
  <c r="B839"/>
  <c r="B838"/>
  <c r="B732"/>
  <c r="B731"/>
  <c r="B729"/>
  <c r="B728"/>
  <c r="B727"/>
  <c r="B726"/>
  <c r="B725"/>
  <c r="B723"/>
  <c r="B722"/>
  <c r="B720"/>
  <c r="B719"/>
  <c r="B718"/>
  <c r="B717"/>
  <c r="B716"/>
  <c r="B715"/>
  <c r="B714"/>
  <c r="B713"/>
  <c r="B712"/>
  <c r="B711"/>
  <c r="B710"/>
  <c r="B709"/>
  <c r="B708"/>
  <c r="B707"/>
  <c r="B705"/>
  <c r="B704"/>
  <c r="B702"/>
  <c r="B701"/>
  <c r="B700"/>
  <c r="B699"/>
  <c r="B697"/>
  <c r="B696"/>
  <c r="B695"/>
  <c r="B694"/>
  <c r="B693"/>
  <c r="B691"/>
  <c r="B689"/>
  <c r="B688"/>
  <c r="B687"/>
  <c r="B686"/>
  <c r="B685"/>
  <c r="B684"/>
  <c r="B652"/>
  <c r="B651"/>
  <c r="B650"/>
  <c r="B648"/>
  <c r="B647"/>
  <c r="B646"/>
  <c r="B644"/>
  <c r="B643"/>
  <c r="B642"/>
  <c r="B641"/>
  <c r="B638"/>
  <c r="B637"/>
  <c r="B636"/>
  <c r="B635"/>
  <c r="B634"/>
  <c r="B633"/>
  <c r="B632"/>
  <c r="B631"/>
  <c r="B630"/>
  <c r="B629"/>
  <c r="B628"/>
  <c r="B627"/>
  <c r="B626"/>
  <c r="B625"/>
  <c r="B624"/>
  <c r="B623"/>
  <c r="B621"/>
  <c r="B620"/>
  <c r="B619"/>
  <c r="B618"/>
  <c r="B617"/>
  <c r="B616"/>
  <c r="B615"/>
  <c r="B613"/>
  <c r="B612"/>
  <c r="B611"/>
  <c r="B610"/>
  <c r="B609"/>
  <c r="B608"/>
  <c r="B606"/>
  <c r="B605"/>
  <c r="B604"/>
  <c r="B603"/>
  <c r="B602"/>
  <c r="B601"/>
  <c r="B600"/>
  <c r="B599"/>
  <c r="B598"/>
  <c r="B597"/>
  <c r="B596"/>
  <c r="B595"/>
  <c r="B594"/>
  <c r="B593"/>
  <c r="B592"/>
  <c r="B591"/>
  <c r="B569"/>
  <c r="B568"/>
  <c r="B567"/>
  <c r="B566"/>
  <c r="B564"/>
  <c r="B563"/>
  <c r="B562"/>
  <c r="B561"/>
  <c r="B560"/>
  <c r="B558"/>
  <c r="B556"/>
  <c r="B555"/>
  <c r="B554"/>
  <c r="B553"/>
  <c r="B551"/>
  <c r="B550"/>
  <c r="B549"/>
  <c r="B547"/>
  <c r="B546"/>
  <c r="B545"/>
  <c r="B544"/>
  <c r="B542"/>
  <c r="B540"/>
  <c r="B539"/>
  <c r="B538"/>
  <c r="B537"/>
  <c r="B536"/>
  <c r="B534"/>
  <c r="B533"/>
  <c r="B532"/>
  <c r="B531"/>
  <c r="B530"/>
  <c r="B529"/>
  <c r="B527"/>
  <c r="B526"/>
  <c r="B525"/>
  <c r="B524"/>
  <c r="B522"/>
  <c r="B521"/>
  <c r="B520"/>
  <c r="B519"/>
  <c r="B518"/>
  <c r="B517"/>
  <c r="B516"/>
  <c r="B515"/>
  <c r="B514"/>
  <c r="B512"/>
  <c r="B511"/>
  <c r="B510"/>
  <c r="B509"/>
  <c r="B508"/>
  <c r="B507"/>
  <c r="B506"/>
  <c r="B503"/>
  <c r="B502"/>
  <c r="B501"/>
  <c r="B500"/>
  <c r="B499"/>
  <c r="B498"/>
  <c r="B496"/>
  <c r="B495"/>
  <c r="B494"/>
  <c r="B493"/>
  <c r="B491"/>
  <c r="B490"/>
  <c r="B489"/>
  <c r="B485"/>
  <c r="B484"/>
  <c r="B487"/>
  <c r="B486"/>
  <c r="B482"/>
  <c r="B480"/>
  <c r="B479"/>
  <c r="B478"/>
  <c r="B477"/>
  <c r="B476"/>
  <c r="B474"/>
  <c r="B473"/>
  <c r="B472"/>
  <c r="B471"/>
  <c r="B470"/>
  <c r="B469"/>
  <c r="B466"/>
  <c r="B465"/>
  <c r="B464"/>
  <c r="B463"/>
  <c r="B462"/>
  <c r="B460"/>
  <c r="B459"/>
  <c r="B458"/>
  <c r="B457"/>
  <c r="B456"/>
  <c r="B455"/>
  <c r="B453"/>
  <c r="B452"/>
  <c r="B451"/>
  <c r="B450"/>
  <c r="B449"/>
  <c r="B448"/>
  <c r="B446"/>
  <c r="B445"/>
  <c r="B444"/>
  <c r="B443"/>
  <c r="B442"/>
  <c r="B441"/>
  <c r="B440"/>
  <c r="B439"/>
  <c r="B438"/>
  <c r="B436"/>
  <c r="B435"/>
  <c r="B434"/>
  <c r="B433"/>
  <c r="B432"/>
  <c r="B431"/>
  <c r="B430"/>
  <c r="B429"/>
  <c r="B428"/>
  <c r="B427"/>
  <c r="B426"/>
  <c r="B425"/>
  <c r="B424"/>
  <c r="B423"/>
  <c r="B422"/>
  <c r="B421"/>
  <c r="B420"/>
  <c r="B419"/>
  <c r="B418"/>
  <c r="B417"/>
  <c r="B415"/>
  <c r="B414"/>
  <c r="B412"/>
  <c r="B411"/>
  <c r="B410"/>
  <c r="B409"/>
  <c r="B407"/>
  <c r="B406"/>
  <c r="B405"/>
  <c r="B404"/>
  <c r="B403"/>
  <c r="B401"/>
  <c r="B399"/>
  <c r="B398"/>
  <c r="B397"/>
  <c r="B396"/>
  <c r="B395"/>
  <c r="B394"/>
  <c r="B393"/>
  <c r="B390"/>
  <c r="B389"/>
  <c r="B388"/>
  <c r="B387"/>
  <c r="B386"/>
  <c r="B385"/>
  <c r="B380"/>
  <c r="B379"/>
  <c r="B378"/>
  <c r="B377"/>
  <c r="B375"/>
  <c r="B373"/>
  <c r="B372"/>
  <c r="B371"/>
  <c r="B370"/>
  <c r="B369"/>
  <c r="B368"/>
  <c r="B367"/>
  <c r="B366"/>
  <c r="B365"/>
  <c r="B363"/>
  <c r="B362"/>
  <c r="B361"/>
  <c r="B360"/>
  <c r="B359"/>
  <c r="B358"/>
  <c r="B357"/>
  <c r="B356"/>
  <c r="B354"/>
  <c r="B353"/>
  <c r="B352"/>
  <c r="B350"/>
  <c r="B349"/>
  <c r="B347"/>
  <c r="B346"/>
  <c r="B345"/>
  <c r="B343"/>
  <c r="B342"/>
  <c r="B341"/>
  <c r="B340"/>
  <c r="B339"/>
  <c r="B338"/>
  <c r="B337"/>
  <c r="B336"/>
  <c r="B335"/>
  <c r="B333"/>
  <c r="B332"/>
  <c r="B331"/>
  <c r="B330"/>
  <c r="B329"/>
  <c r="B328"/>
  <c r="B326"/>
  <c r="B325"/>
  <c r="B324"/>
  <c r="B323"/>
  <c r="B322"/>
  <c r="B321"/>
  <c r="B320"/>
  <c r="B319"/>
  <c r="B318"/>
  <c r="B316"/>
  <c r="B315"/>
  <c r="B314"/>
  <c r="B313"/>
  <c r="B312"/>
  <c r="B311"/>
  <c r="B310"/>
  <c r="B309"/>
  <c r="B307"/>
  <c r="B306"/>
  <c r="B305"/>
  <c r="B304"/>
  <c r="B303"/>
  <c r="B589"/>
  <c r="B588"/>
  <c r="B587"/>
  <c r="B586"/>
  <c r="B585"/>
  <c r="B584"/>
  <c r="B583"/>
  <c r="B582"/>
  <c r="B581"/>
  <c r="B580"/>
  <c r="B579"/>
  <c r="B578"/>
  <c r="B577"/>
  <c r="B576"/>
  <c r="B575"/>
  <c r="B574"/>
  <c r="B573"/>
  <c r="B572"/>
  <c r="B571"/>
  <c r="B301"/>
  <c r="B300"/>
  <c r="B299"/>
  <c r="B298"/>
  <c r="B297"/>
  <c r="B296"/>
  <c r="B295"/>
  <c r="B294"/>
  <c r="B292"/>
  <c r="B290"/>
  <c r="B287"/>
  <c r="B286"/>
  <c r="B284"/>
  <c r="B282"/>
  <c r="B281"/>
  <c r="B280"/>
  <c r="B279"/>
  <c r="B277"/>
  <c r="B276"/>
  <c r="B275"/>
  <c r="B274"/>
  <c r="B273"/>
  <c r="B272"/>
  <c r="B271"/>
  <c r="B270"/>
  <c r="B268"/>
  <c r="B186"/>
  <c r="B185"/>
  <c r="B184"/>
  <c r="B183"/>
  <c r="B182"/>
  <c r="B181"/>
  <c r="B180"/>
  <c r="B179"/>
  <c r="B178"/>
  <c r="B177"/>
  <c r="B176"/>
  <c r="B175"/>
  <c r="B174"/>
  <c r="B173"/>
  <c r="B172"/>
  <c r="B171"/>
  <c r="B170"/>
  <c r="B169"/>
  <c r="B168"/>
  <c r="B167"/>
  <c r="B1339"/>
  <c r="B1338"/>
  <c r="B1337"/>
  <c r="B1336"/>
  <c r="B1335"/>
  <c r="B1332"/>
  <c r="B1331"/>
  <c r="B1330"/>
  <c r="B1329"/>
  <c r="B1327"/>
  <c r="B1326"/>
  <c r="B1325"/>
  <c r="B1324"/>
  <c r="B1323"/>
  <c r="B1321"/>
  <c r="B1319"/>
  <c r="B1318"/>
  <c r="B1317"/>
  <c r="B1316"/>
  <c r="B1315"/>
  <c r="B1314"/>
  <c r="B1313"/>
  <c r="B1310"/>
  <c r="B1309"/>
  <c r="B1308"/>
  <c r="B1307"/>
  <c r="B1306"/>
  <c r="B1305"/>
  <c r="B1304"/>
  <c r="B1303"/>
  <c r="B1301"/>
  <c r="B1300"/>
  <c r="B1299"/>
  <c r="B1298"/>
  <c r="B1297"/>
  <c r="B1296"/>
  <c r="B1295"/>
  <c r="B1294"/>
  <c r="B1293"/>
  <c r="B1292"/>
  <c r="B1291"/>
  <c r="B1289"/>
  <c r="B1288"/>
  <c r="B1287"/>
  <c r="B1286"/>
  <c r="B1285"/>
  <c r="B1284"/>
  <c r="B1283"/>
  <c r="B1274"/>
  <c r="B1273"/>
  <c r="B1272"/>
  <c r="B1271"/>
  <c r="B1270"/>
  <c r="B1269"/>
  <c r="B1268"/>
  <c r="B1267"/>
  <c r="B1266"/>
  <c r="B1264"/>
  <c r="B1263"/>
  <c r="B1262"/>
  <c r="B1261"/>
  <c r="B1260"/>
  <c r="B1259"/>
  <c r="B1258"/>
  <c r="B1256"/>
  <c r="B1255"/>
  <c r="B1254"/>
  <c r="B1253"/>
  <c r="B1252"/>
  <c r="B1251"/>
  <c r="B1250"/>
  <c r="B1249"/>
  <c r="B1246"/>
  <c r="B1245"/>
  <c r="B1243"/>
  <c r="B1241"/>
  <c r="B1240"/>
  <c r="B1239"/>
  <c r="B1238"/>
  <c r="B1237"/>
  <c r="B1236"/>
  <c r="B1235"/>
  <c r="B1234"/>
  <c r="B1232"/>
  <c r="B1231"/>
  <c r="B1230"/>
  <c r="B1229"/>
  <c r="B1227"/>
  <c r="B1226"/>
  <c r="B1225"/>
  <c r="B1224"/>
  <c r="B1223"/>
  <c r="B1216"/>
  <c r="B1215"/>
  <c r="B1214"/>
  <c r="B1213"/>
  <c r="B1212"/>
  <c r="B1211"/>
  <c r="B1210"/>
  <c r="B1208"/>
  <c r="B1207"/>
  <c r="B1206"/>
  <c r="B1205"/>
  <c r="B1204"/>
  <c r="B1203"/>
  <c r="B1202"/>
  <c r="B1201"/>
  <c r="B1200"/>
  <c r="B1198"/>
  <c r="B1197"/>
  <c r="B1196"/>
  <c r="B1195"/>
  <c r="B1194"/>
  <c r="B1192"/>
  <c r="B1191"/>
  <c r="B1190"/>
  <c r="B1189"/>
  <c r="B1187"/>
  <c r="B1186"/>
  <c r="B1185"/>
  <c r="B1184"/>
  <c r="B1183"/>
  <c r="B1182"/>
  <c r="B1181"/>
  <c r="B1180"/>
  <c r="B1178"/>
  <c r="B1176"/>
  <c r="B1175"/>
  <c r="B1174"/>
  <c r="B1173"/>
  <c r="B1172"/>
  <c r="B1171"/>
  <c r="B1170"/>
  <c r="B1169"/>
  <c r="B1167"/>
  <c r="B1166"/>
  <c r="B1165"/>
  <c r="B1164"/>
  <c r="B1163"/>
  <c r="B1162"/>
  <c r="B1161"/>
  <c r="B1160"/>
  <c r="B1159"/>
  <c r="B1158"/>
  <c r="B1156"/>
  <c r="B1155"/>
  <c r="B1154"/>
  <c r="B1153"/>
  <c r="B1152"/>
  <c r="B1151"/>
  <c r="B1150"/>
  <c r="B1149"/>
  <c r="B1148"/>
  <c r="B1147"/>
  <c r="B1146"/>
  <c r="B1145"/>
  <c r="B1144"/>
  <c r="B1143"/>
  <c r="B1142"/>
  <c r="B1141"/>
  <c r="B1140"/>
  <c r="B1139"/>
  <c r="B1138"/>
  <c r="B1137"/>
  <c r="B1135"/>
  <c r="B1134"/>
  <c r="B1133"/>
  <c r="B1132"/>
  <c r="B1130"/>
  <c r="B1129"/>
  <c r="B1128"/>
  <c r="B1127"/>
  <c r="B1126"/>
  <c r="B1125"/>
  <c r="B1124"/>
  <c r="B1123"/>
  <c r="B1122"/>
  <c r="B1121"/>
  <c r="B1119"/>
  <c r="B1118"/>
  <c r="B1117"/>
  <c r="B1116"/>
  <c r="B1115"/>
  <c r="B1113"/>
  <c r="B1112"/>
  <c r="B1111"/>
  <c r="B1110"/>
  <c r="B1106"/>
  <c r="B1105"/>
  <c r="B1104"/>
  <c r="B1103"/>
  <c r="B1101"/>
  <c r="B1100"/>
  <c r="B1099"/>
  <c r="B1098"/>
  <c r="B1097"/>
  <c r="B1096"/>
  <c r="B1095"/>
  <c r="B1094"/>
  <c r="B1092"/>
  <c r="B1090"/>
  <c r="B1089"/>
  <c r="B1088"/>
  <c r="B1087"/>
  <c r="B1084"/>
  <c r="B1083"/>
  <c r="B1082"/>
  <c r="B1081"/>
  <c r="B1080"/>
  <c r="B1079"/>
  <c r="B1078"/>
  <c r="B1077"/>
  <c r="B1076"/>
  <c r="B1075"/>
  <c r="B1074"/>
  <c r="B1073"/>
  <c r="B1072"/>
  <c r="B1071"/>
  <c r="B1070"/>
  <c r="B1069"/>
  <c r="B1068"/>
  <c r="B1067"/>
  <c r="B1066"/>
  <c r="B1065"/>
  <c r="B1064"/>
  <c r="B1063"/>
  <c r="B1062"/>
  <c r="B1060"/>
  <c r="B1058"/>
  <c r="B1055"/>
  <c r="B1054"/>
  <c r="B1052"/>
  <c r="B1050"/>
  <c r="B1049"/>
  <c r="B1048"/>
  <c r="B1047"/>
  <c r="B1045"/>
  <c r="B1044"/>
  <c r="B1043"/>
  <c r="B1042"/>
  <c r="B1041"/>
  <c r="B1040"/>
  <c r="B1039"/>
  <c r="B1038"/>
  <c r="B1036"/>
  <c r="B1035"/>
  <c r="B1034"/>
  <c r="B1033"/>
  <c r="B1032"/>
  <c r="B1031"/>
  <c r="B1030"/>
  <c r="B1029"/>
  <c r="B1028"/>
  <c r="B1026"/>
  <c r="B1025"/>
  <c r="B1024"/>
  <c r="B1023"/>
  <c r="B1022"/>
  <c r="B1021"/>
  <c r="B1020"/>
  <c r="B1019"/>
  <c r="B1018"/>
  <c r="B1017"/>
  <c r="B1016"/>
  <c r="B1015"/>
  <c r="B1014"/>
  <c r="B1013"/>
  <c r="B1012"/>
  <c r="B1011"/>
  <c r="B1005"/>
  <c r="B1004"/>
  <c r="B1003"/>
  <c r="B1002"/>
  <c r="B1001"/>
  <c r="B1000"/>
  <c r="B999"/>
  <c r="B998"/>
  <c r="B997"/>
  <c r="B995"/>
  <c r="B993"/>
  <c r="B992"/>
  <c r="B991"/>
  <c r="B990"/>
  <c r="B988"/>
  <c r="B987"/>
  <c r="B986"/>
  <c r="B985"/>
  <c r="B984"/>
  <c r="B983"/>
  <c r="B982"/>
  <c r="B981"/>
  <c r="B979"/>
  <c r="B977"/>
  <c r="B976"/>
  <c r="B975"/>
  <c r="B974"/>
  <c r="B973"/>
  <c r="B971"/>
  <c r="B970"/>
  <c r="B969"/>
  <c r="B968"/>
  <c r="B967"/>
  <c r="B966"/>
  <c r="B965"/>
  <c r="B964"/>
  <c r="B963"/>
  <c r="B962"/>
  <c r="B961"/>
  <c r="B960"/>
  <c r="B959"/>
  <c r="B958"/>
  <c r="B956"/>
  <c r="B955"/>
  <c r="B953"/>
  <c r="B952"/>
  <c r="B951"/>
  <c r="B950"/>
  <c r="B949"/>
  <c r="B948"/>
  <c r="B947"/>
  <c r="B946"/>
  <c r="B945"/>
  <c r="B944"/>
  <c r="B943"/>
  <c r="B942"/>
  <c r="B941"/>
  <c r="B940"/>
  <c r="B939"/>
  <c r="B938"/>
  <c r="B937"/>
  <c r="B936"/>
  <c r="B935"/>
  <c r="B934"/>
  <c r="B830"/>
  <c r="B829"/>
  <c r="B828"/>
  <c r="B827"/>
  <c r="B826"/>
  <c r="B824"/>
  <c r="B823"/>
  <c r="B822"/>
  <c r="B821"/>
  <c r="B820"/>
  <c r="B818"/>
  <c r="B817"/>
  <c r="B816"/>
  <c r="B815"/>
  <c r="B814"/>
  <c r="B813"/>
  <c r="B812"/>
  <c r="B811"/>
  <c r="B810"/>
  <c r="B809"/>
  <c r="B808"/>
  <c r="B807"/>
  <c r="B806"/>
  <c r="B805"/>
  <c r="B804"/>
  <c r="B803"/>
  <c r="B802"/>
  <c r="B801"/>
  <c r="B800"/>
  <c r="B799"/>
  <c r="B798"/>
  <c r="B796"/>
  <c r="B795"/>
  <c r="B794"/>
  <c r="B793"/>
  <c r="B791"/>
  <c r="B790"/>
  <c r="B789"/>
  <c r="B788"/>
  <c r="B786"/>
  <c r="B785"/>
  <c r="B784"/>
  <c r="B783"/>
  <c r="B782"/>
  <c r="B780"/>
  <c r="B779"/>
  <c r="B778"/>
  <c r="B777"/>
  <c r="B775"/>
  <c r="B774"/>
  <c r="B773"/>
  <c r="B772"/>
  <c r="B771"/>
  <c r="B770"/>
  <c r="B769"/>
  <c r="B767"/>
  <c r="B766"/>
  <c r="B765"/>
  <c r="B764"/>
  <c r="B763"/>
  <c r="B762"/>
  <c r="B761"/>
  <c r="B760"/>
  <c r="B759"/>
  <c r="B758"/>
  <c r="B757"/>
  <c r="B756"/>
  <c r="B755"/>
  <c r="B754"/>
  <c r="B752"/>
  <c r="B751"/>
  <c r="B750"/>
  <c r="B749"/>
  <c r="B748"/>
  <c r="B747"/>
  <c r="B746"/>
  <c r="B745"/>
  <c r="B744"/>
  <c r="B743"/>
  <c r="B735"/>
  <c r="B734"/>
  <c r="B160"/>
  <c r="B159"/>
  <c r="B158"/>
  <c r="B157"/>
  <c r="B156"/>
  <c r="B155"/>
  <c r="B154"/>
  <c r="B153"/>
  <c r="B152"/>
  <c r="B151"/>
  <c r="B150"/>
  <c r="B149"/>
  <c r="B148"/>
  <c r="B147"/>
  <c r="B146"/>
  <c r="B145"/>
  <c r="B143"/>
  <c r="B142"/>
  <c r="B140"/>
  <c r="B139"/>
  <c r="B138"/>
  <c r="B137"/>
  <c r="B135"/>
  <c r="B134"/>
  <c r="B133"/>
  <c r="B132"/>
  <c r="B130"/>
  <c r="B129"/>
  <c r="B128"/>
  <c r="B127"/>
  <c r="B126"/>
  <c r="B124"/>
  <c r="B123"/>
  <c r="B122"/>
  <c r="B121"/>
  <c r="B120"/>
  <c r="B119"/>
  <c r="B118"/>
  <c r="B117"/>
  <c r="B116"/>
  <c r="B114"/>
  <c r="B113"/>
  <c r="B112"/>
  <c r="B111"/>
  <c r="B110"/>
  <c r="B109"/>
  <c r="B108"/>
  <c r="B107"/>
  <c r="B106"/>
  <c r="B105"/>
  <c r="B104"/>
  <c r="B103"/>
  <c r="B101"/>
  <c r="B100"/>
  <c r="B99"/>
  <c r="B98"/>
  <c r="B96"/>
  <c r="B95"/>
  <c r="B94"/>
  <c r="B92"/>
  <c r="B91"/>
  <c r="B90"/>
  <c r="B88"/>
  <c r="B87"/>
  <c r="B86"/>
  <c r="B85"/>
  <c r="B84"/>
  <c r="B83"/>
  <c r="B82"/>
  <c r="B80"/>
  <c r="B78"/>
  <c r="B77"/>
  <c r="B76"/>
  <c r="B75"/>
  <c r="B73"/>
  <c r="B72"/>
  <c r="B71"/>
  <c r="B70"/>
  <c r="B69"/>
  <c r="B60"/>
  <c r="B59"/>
  <c r="B58"/>
  <c r="B57"/>
  <c r="B56"/>
  <c r="B55"/>
  <c r="B53"/>
  <c r="B52"/>
  <c r="B51"/>
  <c r="B50"/>
  <c r="B48"/>
  <c r="B47"/>
  <c r="B45"/>
  <c r="B43"/>
  <c r="B42"/>
  <c r="B41"/>
  <c r="B40"/>
  <c r="B39"/>
  <c r="B38"/>
  <c r="B37"/>
  <c r="B36"/>
  <c r="B35"/>
  <c r="B34"/>
  <c r="B33"/>
  <c r="B32"/>
  <c r="B31"/>
  <c r="B30"/>
  <c r="B28"/>
  <c r="B27"/>
  <c r="B26"/>
  <c r="B25"/>
  <c r="B24"/>
  <c r="B23"/>
  <c r="B22"/>
  <c r="B21"/>
  <c r="B20"/>
  <c r="B19"/>
  <c r="B879"/>
  <c r="B885"/>
  <c r="B854"/>
  <c r="B859"/>
  <c r="B862"/>
  <c r="B614"/>
  <c r="B622"/>
  <c r="B528"/>
  <c r="B535"/>
  <c r="B541"/>
  <c r="B590"/>
  <c r="B308"/>
  <c r="B17"/>
  <c r="B16"/>
  <c r="B15"/>
  <c r="B14"/>
  <c r="B13"/>
  <c r="B741"/>
  <c r="B740"/>
  <c r="B739"/>
  <c r="B738"/>
  <c r="B737"/>
  <c r="B11"/>
  <c r="B10"/>
  <c r="B9"/>
  <c r="B8"/>
  <c r="B7"/>
  <c r="B6"/>
  <c r="B933"/>
  <c r="B923"/>
  <c r="B918"/>
  <c r="B916"/>
  <c r="B910"/>
  <c r="B903"/>
  <c r="B898"/>
  <c r="B896"/>
  <c r="B844"/>
  <c r="B733"/>
  <c r="B730"/>
  <c r="B724"/>
  <c r="B721"/>
  <c r="B706"/>
  <c r="B703"/>
  <c r="B698"/>
  <c r="B692"/>
  <c r="B690"/>
  <c r="B653"/>
  <c r="B649"/>
  <c r="B645"/>
  <c r="B640"/>
  <c r="B639"/>
  <c r="B607"/>
  <c r="B570"/>
  <c r="B565"/>
  <c r="B559"/>
  <c r="B557"/>
  <c r="B552"/>
  <c r="B548"/>
  <c r="B543"/>
  <c r="B523"/>
  <c r="B513"/>
  <c r="B505"/>
  <c r="B504"/>
  <c r="B497"/>
  <c r="B492"/>
  <c r="B488"/>
  <c r="B483"/>
  <c r="B481"/>
  <c r="B475"/>
  <c r="B468"/>
  <c r="B467"/>
  <c r="B461"/>
  <c r="B454"/>
  <c r="B447"/>
  <c r="B437"/>
  <c r="B416"/>
  <c r="B413"/>
  <c r="B408"/>
  <c r="B402"/>
  <c r="B400"/>
  <c r="B392"/>
  <c r="B391"/>
  <c r="B381"/>
  <c r="B376"/>
  <c r="B374"/>
  <c r="B364"/>
  <c r="B355"/>
  <c r="B351"/>
  <c r="B348"/>
  <c r="B344"/>
  <c r="B334"/>
  <c r="B327"/>
  <c r="B317"/>
  <c r="B302"/>
  <c r="B293"/>
  <c r="B291"/>
  <c r="B289"/>
  <c r="B288"/>
  <c r="B285"/>
  <c r="B283"/>
  <c r="B278"/>
  <c r="B269"/>
  <c r="B267"/>
  <c r="B187"/>
  <c r="B1340"/>
  <c r="B1334"/>
  <c r="B1333"/>
  <c r="B1328"/>
  <c r="B1322"/>
  <c r="B1320"/>
  <c r="B1312"/>
  <c r="B1311"/>
  <c r="B1302"/>
  <c r="B1290"/>
  <c r="B1275"/>
  <c r="B1265"/>
  <c r="B1257"/>
  <c r="B1248"/>
  <c r="B1247"/>
  <c r="B1244"/>
  <c r="B1242"/>
  <c r="B1233"/>
  <c r="B1228"/>
  <c r="B1222"/>
  <c r="B1217"/>
  <c r="B1209"/>
  <c r="B1199"/>
  <c r="B1193"/>
  <c r="B1188"/>
  <c r="B1179"/>
  <c r="B1177"/>
  <c r="B1168"/>
  <c r="B1157"/>
  <c r="B1136"/>
  <c r="B1131"/>
  <c r="B1120"/>
  <c r="B1114"/>
  <c r="B1109"/>
  <c r="B1107"/>
  <c r="B1102"/>
  <c r="B1093"/>
  <c r="B1091"/>
  <c r="B1086"/>
  <c r="B1085"/>
  <c r="B1061"/>
  <c r="B1059"/>
  <c r="B1057"/>
  <c r="B1056"/>
  <c r="B1053"/>
  <c r="B1051"/>
  <c r="B1046"/>
  <c r="B1037"/>
  <c r="B1027"/>
  <c r="B1006"/>
  <c r="B996"/>
  <c r="B994"/>
  <c r="B989"/>
  <c r="B980"/>
  <c r="B978"/>
  <c r="B972"/>
  <c r="B957"/>
  <c r="B954"/>
  <c r="B831"/>
  <c r="B825"/>
  <c r="B819"/>
  <c r="B797"/>
  <c r="B792"/>
  <c r="B787"/>
  <c r="B781"/>
  <c r="B776"/>
  <c r="B768"/>
  <c r="B753"/>
  <c r="B742"/>
  <c r="B736"/>
  <c r="B161"/>
  <c r="B144"/>
  <c r="B141"/>
  <c r="B136"/>
  <c r="B131"/>
  <c r="B125"/>
  <c r="B115"/>
  <c r="B102"/>
  <c r="B97"/>
  <c r="B93"/>
  <c r="B89"/>
  <c r="B81"/>
  <c r="B79"/>
  <c r="B74"/>
  <c r="B68"/>
  <c r="B61"/>
  <c r="B54"/>
  <c r="B49"/>
  <c r="B46"/>
  <c r="B44"/>
  <c r="B29"/>
  <c r="B18"/>
  <c r="B12"/>
  <c r="B47" i="41"/>
  <c r="B48"/>
  <c r="B49"/>
  <c r="B50"/>
  <c r="B683" i="43"/>
  <c r="B666"/>
  <c r="B663"/>
  <c r="B658"/>
  <c r="E47" i="29"/>
  <c r="A222" i="41"/>
  <c r="A223" s="1"/>
  <c r="A224" s="1"/>
  <c r="A218"/>
  <c r="A219"/>
  <c r="A220" s="1"/>
  <c r="A213"/>
  <c r="A214" s="1"/>
  <c r="A215" s="1"/>
  <c r="A216" s="1"/>
  <c r="A205"/>
  <c r="A206" s="1"/>
  <c r="A207" s="1"/>
  <c r="A208" s="1"/>
  <c r="A209" s="1"/>
  <c r="A210" s="1"/>
  <c r="A211" s="1"/>
  <c r="A201"/>
  <c r="A202"/>
  <c r="A203" s="1"/>
  <c r="A198"/>
  <c r="A199" s="1"/>
  <c r="A189"/>
  <c r="A190" s="1"/>
  <c r="A191" s="1"/>
  <c r="A192" s="1"/>
  <c r="A193" s="1"/>
  <c r="A194" s="1"/>
  <c r="A195" s="1"/>
  <c r="A196" s="1"/>
  <c r="A185"/>
  <c r="A186" s="1"/>
  <c r="A183"/>
  <c r="A181"/>
  <c r="A177"/>
  <c r="A178" s="1"/>
  <c r="A168"/>
  <c r="A169" s="1"/>
  <c r="A170" s="1"/>
  <c r="A171" s="1"/>
  <c r="A172" s="1"/>
  <c r="A173" s="1"/>
  <c r="A174" s="1"/>
  <c r="A175" s="1"/>
  <c r="A163"/>
  <c r="A164" s="1"/>
  <c r="A165" s="1"/>
  <c r="A166" s="1"/>
  <c r="A161"/>
  <c r="A154"/>
  <c r="A155" s="1"/>
  <c r="A156" s="1"/>
  <c r="A157" s="1"/>
  <c r="A145"/>
  <c r="A146"/>
  <c r="A147" s="1"/>
  <c r="A148" s="1"/>
  <c r="A149" s="1"/>
  <c r="A136"/>
  <c r="A137" s="1"/>
  <c r="A138" s="1"/>
  <c r="A139" s="1"/>
  <c r="A140" s="1"/>
  <c r="A141" s="1"/>
  <c r="A128"/>
  <c r="A129" s="1"/>
  <c r="A130" s="1"/>
  <c r="A131" s="1"/>
  <c r="A126"/>
  <c r="A123"/>
  <c r="A124" s="1"/>
  <c r="A121"/>
  <c r="A106"/>
  <c r="A107" s="1"/>
  <c r="A108" s="1"/>
  <c r="A109" s="1"/>
  <c r="A110" s="1"/>
  <c r="A111" s="1"/>
  <c r="A112" s="1"/>
  <c r="A113" s="1"/>
  <c r="A114" s="1"/>
  <c r="A115" s="1"/>
  <c r="A116" s="1"/>
  <c r="A117" s="1"/>
  <c r="A118" s="1"/>
  <c r="A119" s="1"/>
  <c r="A95"/>
  <c r="A96" s="1"/>
  <c r="A97" s="1"/>
  <c r="A98" s="1"/>
  <c r="A99" s="1"/>
  <c r="A100" s="1"/>
  <c r="A101" s="1"/>
  <c r="A102" s="1"/>
  <c r="A103" s="1"/>
  <c r="A104" s="1"/>
  <c r="A89"/>
  <c r="A90" s="1"/>
  <c r="A91" s="1"/>
  <c r="A92" s="1"/>
  <c r="A93" s="1"/>
  <c r="A83"/>
  <c r="A84" s="1"/>
  <c r="A85" s="1"/>
  <c r="A86" s="1"/>
  <c r="A87" s="1"/>
  <c r="A77"/>
  <c r="A78" s="1"/>
  <c r="A79" s="1"/>
  <c r="A80" s="1"/>
  <c r="A81" s="1"/>
  <c r="A60"/>
  <c r="A61" s="1"/>
  <c r="A62" s="1"/>
  <c r="A63" s="1"/>
  <c r="A64" s="1"/>
  <c r="A65" s="1"/>
  <c r="A66" s="1"/>
  <c r="A67" s="1"/>
  <c r="A68" s="1"/>
  <c r="A69" s="1"/>
  <c r="A70" s="1"/>
  <c r="A71" s="1"/>
  <c r="A72" s="1"/>
  <c r="A73" s="1"/>
  <c r="A74" s="1"/>
  <c r="A75" s="1"/>
  <c r="A57"/>
  <c r="A58" s="1"/>
  <c r="A52"/>
  <c r="A53" s="1"/>
  <c r="A54" s="1"/>
  <c r="A55" s="1"/>
  <c r="A41"/>
  <c r="A42" s="1"/>
  <c r="A43" s="1"/>
  <c r="A44" s="1"/>
  <c r="A45" s="1"/>
  <c r="A28"/>
  <c r="A29" s="1"/>
  <c r="A30" s="1"/>
  <c r="A31" s="1"/>
  <c r="A32" s="1"/>
  <c r="A33" s="1"/>
  <c r="A34" s="1"/>
  <c r="A35" s="1"/>
  <c r="A36" s="1"/>
  <c r="A37" s="1"/>
  <c r="A38" s="1"/>
  <c r="A39" s="1"/>
  <c r="A20"/>
  <c r="A21" s="1"/>
  <c r="A22" s="1"/>
  <c r="A23" s="1"/>
  <c r="A24" s="1"/>
  <c r="A25" s="1"/>
  <c r="A26" s="1"/>
  <c r="A13"/>
  <c r="A14" s="1"/>
  <c r="A15" s="1"/>
  <c r="A16" s="1"/>
  <c r="A17" s="1"/>
  <c r="A18" s="1"/>
  <c r="A6"/>
  <c r="A7" s="1"/>
  <c r="A8" s="1"/>
  <c r="A9" s="1"/>
  <c r="A10" s="1"/>
  <c r="A11" s="1"/>
  <c r="A225"/>
  <c r="A226" s="1"/>
  <c r="A227" s="1"/>
  <c r="A228" s="1"/>
  <c r="A229" s="1"/>
  <c r="A232"/>
  <c r="A233" s="1"/>
  <c r="A234" s="1"/>
  <c r="A235" s="1"/>
  <c r="A236" s="1"/>
  <c r="A237" s="1"/>
  <c r="A238" s="1"/>
  <c r="A239" s="1"/>
  <c r="A240" s="1"/>
  <c r="A241" s="1"/>
  <c r="B232"/>
  <c r="B233" s="1"/>
  <c r="B234" s="1"/>
  <c r="B235" s="1"/>
  <c r="B236" s="1"/>
  <c r="B237" s="1"/>
  <c r="B238" s="1"/>
  <c r="B239" s="1"/>
  <c r="B240" s="1"/>
  <c r="B241" s="1"/>
  <c r="B167"/>
  <c r="B168" s="1"/>
  <c r="B169" s="1"/>
  <c r="B170" s="1"/>
  <c r="B171" s="1"/>
  <c r="B172" s="1"/>
  <c r="B173" s="1"/>
  <c r="B174" s="1"/>
  <c r="B175" s="1"/>
  <c r="B125"/>
  <c r="B126" s="1"/>
  <c r="B59"/>
  <c r="B60" s="1"/>
  <c r="B61" s="1"/>
  <c r="B62" s="1"/>
  <c r="B63" s="1"/>
  <c r="B64" s="1"/>
  <c r="B65" s="1"/>
  <c r="B66" s="1"/>
  <c r="B67" s="1"/>
  <c r="B68" s="1"/>
  <c r="B69" s="1"/>
  <c r="B70" s="1"/>
  <c r="B71" s="1"/>
  <c r="B72" s="1"/>
  <c r="B73" s="1"/>
  <c r="B74" s="1"/>
  <c r="B75" s="1"/>
  <c r="B153"/>
  <c r="B154" s="1"/>
  <c r="B155" s="1"/>
  <c r="B156" s="1"/>
  <c r="B157" s="1"/>
  <c r="B160"/>
  <c r="B161" s="1"/>
  <c r="B162"/>
  <c r="B163" s="1"/>
  <c r="B164" s="1"/>
  <c r="B165" s="1"/>
  <c r="B166" s="1"/>
  <c r="B176"/>
  <c r="B177" s="1"/>
  <c r="B178" s="1"/>
  <c r="B179"/>
  <c r="B180"/>
  <c r="B181" s="1"/>
  <c r="B182"/>
  <c r="B183" s="1"/>
  <c r="B184"/>
  <c r="B185" s="1"/>
  <c r="B186" s="1"/>
  <c r="B187"/>
  <c r="B188"/>
  <c r="B189" s="1"/>
  <c r="B190" s="1"/>
  <c r="B191" s="1"/>
  <c r="B192" s="1"/>
  <c r="B193" s="1"/>
  <c r="B194" s="1"/>
  <c r="B195" s="1"/>
  <c r="B196" s="1"/>
  <c r="B197"/>
  <c r="B198" s="1"/>
  <c r="B199" s="1"/>
  <c r="B200"/>
  <c r="B201" s="1"/>
  <c r="B202" s="1"/>
  <c r="B203" s="1"/>
  <c r="B204"/>
  <c r="B205" s="1"/>
  <c r="B206" s="1"/>
  <c r="B207" s="1"/>
  <c r="B208" s="1"/>
  <c r="B209" s="1"/>
  <c r="B210" s="1"/>
  <c r="B211" s="1"/>
  <c r="B212"/>
  <c r="B213" s="1"/>
  <c r="B214" s="1"/>
  <c r="B215" s="1"/>
  <c r="B216" s="1"/>
  <c r="B217"/>
  <c r="B218" s="1"/>
  <c r="B219" s="1"/>
  <c r="B220" s="1"/>
  <c r="B221"/>
  <c r="B222" s="1"/>
  <c r="B223" s="1"/>
  <c r="B224" s="1"/>
  <c r="B225"/>
  <c r="B226" s="1"/>
  <c r="B227" s="1"/>
  <c r="B228" s="1"/>
  <c r="B229" s="1"/>
  <c r="B94"/>
  <c r="B95" s="1"/>
  <c r="B96" s="1"/>
  <c r="B97" s="1"/>
  <c r="B98" s="1"/>
  <c r="B99" s="1"/>
  <c r="B100" s="1"/>
  <c r="B101" s="1"/>
  <c r="B102" s="1"/>
  <c r="B103" s="1"/>
  <c r="B104" s="1"/>
  <c r="B105"/>
  <c r="B106" s="1"/>
  <c r="B107" s="1"/>
  <c r="B108" s="1"/>
  <c r="B109" s="1"/>
  <c r="B110" s="1"/>
  <c r="B111" s="1"/>
  <c r="B112" s="1"/>
  <c r="B113" s="1"/>
  <c r="B114" s="1"/>
  <c r="B115" s="1"/>
  <c r="B116" s="1"/>
  <c r="B117" s="1"/>
  <c r="B118" s="1"/>
  <c r="B119" s="1"/>
  <c r="B120"/>
  <c r="B121" s="1"/>
  <c r="B122"/>
  <c r="B123" s="1"/>
  <c r="B124" s="1"/>
  <c r="B127"/>
  <c r="B128" s="1"/>
  <c r="B129" s="1"/>
  <c r="B130" s="1"/>
  <c r="B131" s="1"/>
  <c r="B135"/>
  <c r="B136" s="1"/>
  <c r="B137" s="1"/>
  <c r="B138" s="1"/>
  <c r="B139" s="1"/>
  <c r="B140" s="1"/>
  <c r="B141" s="1"/>
  <c r="B144"/>
  <c r="B145" s="1"/>
  <c r="B146" s="1"/>
  <c r="B147" s="1"/>
  <c r="B148" s="1"/>
  <c r="B149" s="1"/>
  <c r="B88"/>
  <c r="B89" s="1"/>
  <c r="B90" s="1"/>
  <c r="B91" s="1"/>
  <c r="B92" s="1"/>
  <c r="B93" s="1"/>
  <c r="B82"/>
  <c r="B83" s="1"/>
  <c r="B84" s="1"/>
  <c r="B85" s="1"/>
  <c r="B86" s="1"/>
  <c r="B87" s="1"/>
  <c r="B76"/>
  <c r="B77" s="1"/>
  <c r="B78" s="1"/>
  <c r="B79" s="1"/>
  <c r="B80" s="1"/>
  <c r="B81" s="1"/>
  <c r="B56"/>
  <c r="B57" s="1"/>
  <c r="B58" s="1"/>
  <c r="B51"/>
  <c r="B52" s="1"/>
  <c r="B53" s="1"/>
  <c r="B54" s="1"/>
  <c r="B55" s="1"/>
  <c r="B46"/>
  <c r="B40"/>
  <c r="B41" s="1"/>
  <c r="B42" s="1"/>
  <c r="B43" s="1"/>
  <c r="B44" s="1"/>
  <c r="B45" s="1"/>
  <c r="B27"/>
  <c r="B28" s="1"/>
  <c r="B29" s="1"/>
  <c r="B30" s="1"/>
  <c r="B31" s="1"/>
  <c r="B32" s="1"/>
  <c r="B33" s="1"/>
  <c r="B34" s="1"/>
  <c r="B35" s="1"/>
  <c r="B36" s="1"/>
  <c r="B37" s="1"/>
  <c r="B38" s="1"/>
  <c r="B39" s="1"/>
  <c r="B19"/>
  <c r="B20" s="1"/>
  <c r="B21" s="1"/>
  <c r="B22" s="1"/>
  <c r="B23" s="1"/>
  <c r="B24" s="1"/>
  <c r="B25" s="1"/>
  <c r="B26" s="1"/>
  <c r="B12"/>
  <c r="B13" s="1"/>
  <c r="B14" s="1"/>
  <c r="B15" s="1"/>
  <c r="B16" s="1"/>
  <c r="B17" s="1"/>
  <c r="B18" s="1"/>
  <c r="B5"/>
  <c r="B6" s="1"/>
  <c r="B7" s="1"/>
  <c r="B8" s="1"/>
  <c r="B9" s="1"/>
  <c r="B10" s="1"/>
  <c r="B11" s="1"/>
  <c r="M5" i="32"/>
  <c r="M6"/>
  <c r="M7"/>
  <c r="M8"/>
  <c r="M9"/>
  <c r="M10"/>
  <c r="M11"/>
  <c r="M12"/>
  <c r="M13"/>
  <c r="M14"/>
  <c r="M15"/>
  <c r="M16"/>
  <c r="M17"/>
  <c r="M18"/>
  <c r="M19"/>
  <c r="M20"/>
  <c r="M21"/>
  <c r="M22"/>
  <c r="M23"/>
  <c r="M24"/>
  <c r="M25"/>
  <c r="M26"/>
  <c r="M27"/>
  <c r="M28"/>
  <c r="M29"/>
  <c r="M30"/>
  <c r="M31"/>
  <c r="M32"/>
  <c r="M33"/>
  <c r="M4"/>
  <c r="L23"/>
  <c r="I23" s="1"/>
  <c r="J23" s="1"/>
  <c r="L24"/>
  <c r="I24" s="1"/>
  <c r="J24" s="1"/>
  <c r="L25"/>
  <c r="I25" s="1"/>
  <c r="J25" s="1"/>
  <c r="L26"/>
  <c r="I26" s="1"/>
  <c r="J26" s="1"/>
  <c r="L27"/>
  <c r="I27" s="1"/>
  <c r="J27" s="1"/>
  <c r="L28"/>
  <c r="I28" s="1"/>
  <c r="J28" s="1"/>
  <c r="L29"/>
  <c r="I29" s="1"/>
  <c r="J29" s="1"/>
  <c r="L30"/>
  <c r="I30" s="1"/>
  <c r="J30" s="1"/>
  <c r="L31"/>
  <c r="I31" s="1"/>
  <c r="J31" s="1"/>
  <c r="L32"/>
  <c r="L33"/>
  <c r="I33" s="1"/>
  <c r="J33" s="1"/>
  <c r="L17"/>
  <c r="I17" s="1"/>
  <c r="J17" s="1"/>
  <c r="L18"/>
  <c r="L19"/>
  <c r="I19"/>
  <c r="J19" s="1"/>
  <c r="L20"/>
  <c r="I20" s="1"/>
  <c r="J20"/>
  <c r="L21"/>
  <c r="I21"/>
  <c r="J21" s="1"/>
  <c r="L22"/>
  <c r="I22" s="1"/>
  <c r="J22"/>
  <c r="L14"/>
  <c r="I14"/>
  <c r="J14" s="1"/>
  <c r="L15"/>
  <c r="I15" s="1"/>
  <c r="J15"/>
  <c r="L16"/>
  <c r="I16"/>
  <c r="J16" s="1"/>
  <c r="B318" i="31"/>
  <c r="B317"/>
  <c r="B316"/>
  <c r="B315"/>
  <c r="B314"/>
  <c r="B313"/>
  <c r="B312"/>
  <c r="B311"/>
  <c r="B310"/>
  <c r="B309"/>
  <c r="B308"/>
  <c r="B307"/>
  <c r="B306"/>
  <c r="B305"/>
  <c r="B304"/>
  <c r="B303"/>
  <c r="B302"/>
  <c r="B301"/>
  <c r="B300"/>
  <c r="B299"/>
  <c r="B298"/>
  <c r="B297"/>
  <c r="B296"/>
  <c r="B295"/>
  <c r="B294"/>
  <c r="B293"/>
  <c r="B292"/>
  <c r="B291"/>
  <c r="B290"/>
  <c r="B289"/>
  <c r="B288"/>
  <c r="B287"/>
  <c r="B286"/>
  <c r="B285"/>
  <c r="B284"/>
  <c r="B283"/>
  <c r="B282"/>
  <c r="B281"/>
  <c r="B280"/>
  <c r="B279"/>
  <c r="B278"/>
  <c r="B277"/>
  <c r="B276"/>
  <c r="B275"/>
  <c r="B274"/>
  <c r="B273"/>
  <c r="B272"/>
  <c r="B271"/>
  <c r="B270"/>
  <c r="B269"/>
  <c r="B265"/>
  <c r="B264"/>
  <c r="B263"/>
  <c r="B262"/>
  <c r="B261"/>
  <c r="B260"/>
  <c r="B259"/>
  <c r="B258"/>
  <c r="B257"/>
  <c r="B256"/>
  <c r="B255"/>
  <c r="B254"/>
  <c r="B253"/>
  <c r="B252"/>
  <c r="B251"/>
  <c r="B247"/>
  <c r="B246"/>
  <c r="B245"/>
  <c r="B244"/>
  <c r="B243"/>
  <c r="B242"/>
  <c r="B241"/>
  <c r="B240"/>
  <c r="B239"/>
  <c r="B238"/>
  <c r="B237"/>
  <c r="B236"/>
  <c r="B235"/>
  <c r="B234"/>
  <c r="B233"/>
  <c r="B232"/>
  <c r="B231"/>
  <c r="B230"/>
  <c r="B229"/>
  <c r="B228"/>
  <c r="B227"/>
  <c r="B226"/>
  <c r="B225"/>
  <c r="B224"/>
  <c r="B223"/>
  <c r="B222"/>
  <c r="B221"/>
  <c r="B220"/>
  <c r="B219"/>
  <c r="B214"/>
  <c r="B213"/>
  <c r="B212"/>
  <c r="B211"/>
  <c r="B210"/>
  <c r="B209"/>
  <c r="B208"/>
  <c r="B207"/>
  <c r="B206"/>
  <c r="B205"/>
  <c r="B204"/>
  <c r="B203"/>
  <c r="B202"/>
  <c r="B199"/>
  <c r="B198"/>
  <c r="B197"/>
  <c r="B196"/>
  <c r="B195"/>
  <c r="B194"/>
  <c r="B193"/>
  <c r="B192"/>
  <c r="B191"/>
  <c r="B190"/>
  <c r="B189"/>
  <c r="B188"/>
  <c r="B187"/>
  <c r="B186"/>
  <c r="B185"/>
  <c r="B184"/>
  <c r="B183"/>
  <c r="B163"/>
  <c r="B162"/>
  <c r="B156"/>
  <c r="B155"/>
  <c r="B154"/>
  <c r="B153"/>
  <c r="B152"/>
  <c r="B151"/>
  <c r="B150"/>
  <c r="B149"/>
  <c r="B148"/>
  <c r="B147"/>
  <c r="B146"/>
  <c r="B145"/>
  <c r="B144"/>
  <c r="B143"/>
  <c r="B142"/>
  <c r="B141"/>
  <c r="B140"/>
  <c r="B139"/>
  <c r="B138"/>
  <c r="B137"/>
  <c r="B130"/>
  <c r="B129"/>
  <c r="B128"/>
  <c r="B127"/>
  <c r="B126"/>
  <c r="B125"/>
  <c r="B124"/>
  <c r="B123"/>
  <c r="B122"/>
  <c r="B121"/>
  <c r="B120"/>
  <c r="B116"/>
  <c r="B115"/>
  <c r="B114"/>
  <c r="B113"/>
  <c r="B111"/>
  <c r="B109"/>
  <c r="B108"/>
  <c r="B107"/>
  <c r="B106"/>
  <c r="B105"/>
  <c r="B104"/>
  <c r="B103"/>
  <c r="B102"/>
  <c r="B101"/>
  <c r="B100"/>
  <c r="B99"/>
  <c r="B98"/>
  <c r="B97"/>
  <c r="B96"/>
  <c r="B95"/>
  <c r="B94"/>
  <c r="B92"/>
  <c r="B91"/>
  <c r="B90"/>
  <c r="B89"/>
  <c r="B88"/>
  <c r="B87"/>
  <c r="B86"/>
  <c r="B85"/>
  <c r="B84"/>
  <c r="B83"/>
  <c r="B82"/>
  <c r="B81"/>
  <c r="B80"/>
  <c r="B79"/>
  <c r="B78"/>
  <c r="B77"/>
  <c r="B76"/>
  <c r="B75"/>
  <c r="B74"/>
  <c r="B73"/>
  <c r="B69"/>
  <c r="B68"/>
  <c r="B67"/>
  <c r="B66"/>
  <c r="B65"/>
  <c r="B5"/>
  <c r="B6"/>
  <c r="B7"/>
  <c r="B8"/>
  <c r="B9"/>
  <c r="B10"/>
  <c r="B11"/>
  <c r="B12"/>
  <c r="B13"/>
  <c r="B14"/>
  <c r="B15"/>
  <c r="B16"/>
  <c r="B17"/>
  <c r="B18"/>
  <c r="B19"/>
  <c r="B20"/>
  <c r="B21"/>
  <c r="B22"/>
  <c r="B23"/>
  <c r="B24"/>
  <c r="B25"/>
  <c r="B4"/>
  <c r="I301"/>
  <c r="G302"/>
  <c r="H302" s="1"/>
  <c r="I302"/>
  <c r="I303"/>
  <c r="I231"/>
  <c r="G232"/>
  <c r="H232" s="1"/>
  <c r="I232"/>
  <c r="G196"/>
  <c r="H196" s="1"/>
  <c r="I196"/>
  <c r="I197"/>
  <c r="I198"/>
  <c r="I174"/>
  <c r="I175"/>
  <c r="G176"/>
  <c r="H176" s="1"/>
  <c r="I176"/>
  <c r="I177"/>
  <c r="I178"/>
  <c r="I179"/>
  <c r="I180"/>
  <c r="I182"/>
  <c r="I154"/>
  <c r="I153"/>
  <c r="I139"/>
  <c r="G140"/>
  <c r="H140" s="1"/>
  <c r="I140"/>
  <c r="I99"/>
  <c r="I100"/>
  <c r="G101"/>
  <c r="H101"/>
  <c r="I101"/>
  <c r="G102"/>
  <c r="H102" s="1"/>
  <c r="I102"/>
  <c r="G103"/>
  <c r="H103" s="1"/>
  <c r="I103"/>
  <c r="I104"/>
  <c r="I105"/>
  <c r="G89"/>
  <c r="H89" s="1"/>
  <c r="I91"/>
  <c r="I90"/>
  <c r="I89"/>
  <c r="I59"/>
  <c r="I68"/>
  <c r="I58"/>
  <c r="I57"/>
  <c r="I56"/>
  <c r="I55"/>
  <c r="I25"/>
  <c r="I5"/>
  <c r="I6"/>
  <c r="I7"/>
  <c r="I8"/>
  <c r="I9"/>
  <c r="I10"/>
  <c r="I11"/>
  <c r="I12"/>
  <c r="I13"/>
  <c r="I14"/>
  <c r="I15"/>
  <c r="I16"/>
  <c r="I17"/>
  <c r="I18"/>
  <c r="I19"/>
  <c r="I20"/>
  <c r="I21"/>
  <c r="I22"/>
  <c r="I23"/>
  <c r="I24"/>
  <c r="I29"/>
  <c r="I30"/>
  <c r="I31"/>
  <c r="I32"/>
  <c r="I33"/>
  <c r="I34"/>
  <c r="I35"/>
  <c r="I36"/>
  <c r="I37"/>
  <c r="I38"/>
  <c r="I39"/>
  <c r="I40"/>
  <c r="I41"/>
  <c r="I42"/>
  <c r="I43"/>
  <c r="I44"/>
  <c r="I45"/>
  <c r="I50"/>
  <c r="I51"/>
  <c r="I52"/>
  <c r="I53"/>
  <c r="I54"/>
  <c r="I60"/>
  <c r="I61"/>
  <c r="I62"/>
  <c r="I63"/>
  <c r="I64"/>
  <c r="I65"/>
  <c r="I66"/>
  <c r="I67"/>
  <c r="I69"/>
  <c r="I73"/>
  <c r="I74"/>
  <c r="I75"/>
  <c r="I76"/>
  <c r="I77"/>
  <c r="I78"/>
  <c r="I79"/>
  <c r="I80"/>
  <c r="I81"/>
  <c r="I82"/>
  <c r="I83"/>
  <c r="I84"/>
  <c r="I85"/>
  <c r="I86"/>
  <c r="I87"/>
  <c r="I88"/>
  <c r="I94"/>
  <c r="I95"/>
  <c r="I96"/>
  <c r="I97"/>
  <c r="I98"/>
  <c r="I106"/>
  <c r="I107"/>
  <c r="I108"/>
  <c r="I109"/>
  <c r="I111"/>
  <c r="I113"/>
  <c r="I114"/>
  <c r="I115"/>
  <c r="I116"/>
  <c r="I120"/>
  <c r="I121"/>
  <c r="I122"/>
  <c r="I123"/>
  <c r="I124"/>
  <c r="I125"/>
  <c r="I126"/>
  <c r="I127"/>
  <c r="I128"/>
  <c r="I129"/>
  <c r="I130"/>
  <c r="I137"/>
  <c r="I138"/>
  <c r="I141"/>
  <c r="I142"/>
  <c r="I143"/>
  <c r="I144"/>
  <c r="I145"/>
  <c r="I146"/>
  <c r="I147"/>
  <c r="I148"/>
  <c r="I149"/>
  <c r="I150"/>
  <c r="I151"/>
  <c r="I152"/>
  <c r="I155"/>
  <c r="I156"/>
  <c r="I162"/>
  <c r="I163"/>
  <c r="I164"/>
  <c r="I165"/>
  <c r="I166"/>
  <c r="I167"/>
  <c r="I168"/>
  <c r="I169"/>
  <c r="I170"/>
  <c r="I171"/>
  <c r="I172"/>
  <c r="I173"/>
  <c r="I183"/>
  <c r="I184"/>
  <c r="I185"/>
  <c r="I186"/>
  <c r="I187"/>
  <c r="I188"/>
  <c r="I189"/>
  <c r="I190"/>
  <c r="I191"/>
  <c r="I192"/>
  <c r="I193"/>
  <c r="I194"/>
  <c r="I195"/>
  <c r="I199"/>
  <c r="I202"/>
  <c r="I203"/>
  <c r="I204"/>
  <c r="I205"/>
  <c r="I206"/>
  <c r="I207"/>
  <c r="I208"/>
  <c r="I209"/>
  <c r="I210"/>
  <c r="I211"/>
  <c r="I212"/>
  <c r="I213"/>
  <c r="I214"/>
  <c r="I219"/>
  <c r="I220"/>
  <c r="I221"/>
  <c r="I222"/>
  <c r="I223"/>
  <c r="I224"/>
  <c r="I225"/>
  <c r="I226"/>
  <c r="I227"/>
  <c r="I228"/>
  <c r="I229"/>
  <c r="I230"/>
  <c r="I233"/>
  <c r="I234"/>
  <c r="I235"/>
  <c r="I236"/>
  <c r="I237"/>
  <c r="I238"/>
  <c r="I239"/>
  <c r="I240"/>
  <c r="I241"/>
  <c r="I242"/>
  <c r="I243"/>
  <c r="I244"/>
  <c r="I245"/>
  <c r="I246"/>
  <c r="I247"/>
  <c r="I251"/>
  <c r="I252"/>
  <c r="I253"/>
  <c r="I254"/>
  <c r="I255"/>
  <c r="I256"/>
  <c r="I257"/>
  <c r="I258"/>
  <c r="I259"/>
  <c r="I260"/>
  <c r="I261"/>
  <c r="I262"/>
  <c r="I263"/>
  <c r="I264"/>
  <c r="I265"/>
  <c r="I269"/>
  <c r="I270"/>
  <c r="I271"/>
  <c r="I272"/>
  <c r="I273"/>
  <c r="I274"/>
  <c r="I275"/>
  <c r="I276"/>
  <c r="I277"/>
  <c r="I278"/>
  <c r="I279"/>
  <c r="I280"/>
  <c r="I281"/>
  <c r="I282"/>
  <c r="I283"/>
  <c r="I284"/>
  <c r="I285"/>
  <c r="I286"/>
  <c r="I287"/>
  <c r="I288"/>
  <c r="I289"/>
  <c r="I290"/>
  <c r="I291"/>
  <c r="I292"/>
  <c r="I293"/>
  <c r="I294"/>
  <c r="I295"/>
  <c r="I296"/>
  <c r="I297"/>
  <c r="I298"/>
  <c r="I299"/>
  <c r="I300"/>
  <c r="I304"/>
  <c r="I305"/>
  <c r="I306"/>
  <c r="I307"/>
  <c r="I308"/>
  <c r="I309"/>
  <c r="I310"/>
  <c r="I311"/>
  <c r="I312"/>
  <c r="I313"/>
  <c r="I314"/>
  <c r="I315"/>
  <c r="I316"/>
  <c r="I317"/>
  <c r="I318"/>
  <c r="I4"/>
  <c r="G306"/>
  <c r="H306" s="1"/>
  <c r="G310"/>
  <c r="H310" s="1"/>
  <c r="G314"/>
  <c r="H314" s="1"/>
  <c r="G318"/>
  <c r="H318" s="1"/>
  <c r="G278"/>
  <c r="H278" s="1"/>
  <c r="G282"/>
  <c r="H282" s="1"/>
  <c r="G286"/>
  <c r="H286" s="1"/>
  <c r="G290"/>
  <c r="H290" s="1"/>
  <c r="G294"/>
  <c r="H294" s="1"/>
  <c r="G298"/>
  <c r="H298" s="1"/>
  <c r="G304"/>
  <c r="H304" s="1"/>
  <c r="G9"/>
  <c r="H9" s="1"/>
  <c r="G17"/>
  <c r="H17" s="1"/>
  <c r="G32"/>
  <c r="H32" s="1"/>
  <c r="G52"/>
  <c r="H52" s="1"/>
  <c r="G77"/>
  <c r="H77" s="1"/>
  <c r="G78"/>
  <c r="H78" s="1"/>
  <c r="G79"/>
  <c r="H79" s="1"/>
  <c r="G80"/>
  <c r="H80" s="1"/>
  <c r="G81"/>
  <c r="H81" s="1"/>
  <c r="G82"/>
  <c r="H82" s="1"/>
  <c r="G83"/>
  <c r="H83" s="1"/>
  <c r="G84"/>
  <c r="H84" s="1"/>
  <c r="G85"/>
  <c r="H85" s="1"/>
  <c r="G86"/>
  <c r="H86" s="1"/>
  <c r="G87"/>
  <c r="H87" s="1"/>
  <c r="G88"/>
  <c r="H88" s="1"/>
  <c r="G94"/>
  <c r="H94" s="1"/>
  <c r="G95"/>
  <c r="H95" s="1"/>
  <c r="G96"/>
  <c r="H96" s="1"/>
  <c r="G97"/>
  <c r="H97" s="1"/>
  <c r="G98"/>
  <c r="H98" s="1"/>
  <c r="G113"/>
  <c r="H113" s="1"/>
  <c r="G120"/>
  <c r="H120" s="1"/>
  <c r="G124"/>
  <c r="H124" s="1"/>
  <c r="G128"/>
  <c r="H128" s="1"/>
  <c r="G138"/>
  <c r="H138" s="1"/>
  <c r="G144"/>
  <c r="H144" s="1"/>
  <c r="G148"/>
  <c r="H148" s="1"/>
  <c r="G152"/>
  <c r="H152" s="1"/>
  <c r="G163"/>
  <c r="H163" s="1"/>
  <c r="G167"/>
  <c r="H167" s="1"/>
  <c r="G171"/>
  <c r="H171" s="1"/>
  <c r="G184"/>
  <c r="H184" s="1"/>
  <c r="G188"/>
  <c r="H188" s="1"/>
  <c r="G192"/>
  <c r="H192" s="1"/>
  <c r="G202"/>
  <c r="H202" s="1"/>
  <c r="G210"/>
  <c r="H210" s="1"/>
  <c r="H221"/>
  <c r="G228"/>
  <c r="H228" s="1"/>
  <c r="G234"/>
  <c r="H234" s="1"/>
  <c r="G238"/>
  <c r="H238" s="1"/>
  <c r="G242"/>
  <c r="H242" s="1"/>
  <c r="G246"/>
  <c r="H246" s="1"/>
  <c r="G253"/>
  <c r="H253" s="1"/>
  <c r="G257"/>
  <c r="H257" s="1"/>
  <c r="G261"/>
  <c r="H261" s="1"/>
  <c r="G265"/>
  <c r="H265" s="1"/>
  <c r="G272"/>
  <c r="H272" s="1"/>
  <c r="I4" i="36"/>
  <c r="I5"/>
  <c r="I6"/>
  <c r="I7"/>
  <c r="I8"/>
  <c r="I9"/>
  <c r="I10"/>
  <c r="I11"/>
  <c r="I12"/>
  <c r="I13"/>
  <c r="I14"/>
  <c r="I15"/>
  <c r="I16"/>
  <c r="I17"/>
  <c r="I18"/>
  <c r="I19"/>
  <c r="I20"/>
  <c r="I21"/>
  <c r="I22"/>
  <c r="I23"/>
  <c r="I24"/>
  <c r="I25"/>
  <c r="I26"/>
  <c r="I27"/>
  <c r="I28"/>
  <c r="I29"/>
  <c r="I30"/>
  <c r="I31"/>
  <c r="I32"/>
  <c r="I33"/>
  <c r="I34"/>
  <c r="I35"/>
  <c r="I36"/>
  <c r="I37"/>
  <c r="I38"/>
  <c r="I39"/>
  <c r="I40"/>
  <c r="I41"/>
  <c r="I42"/>
  <c r="E10"/>
  <c r="F25" i="29"/>
  <c r="C47"/>
  <c r="E29"/>
  <c r="E30"/>
  <c r="E31"/>
  <c r="E32"/>
  <c r="E33"/>
  <c r="E34"/>
  <c r="E35"/>
  <c r="E36"/>
  <c r="E37"/>
  <c r="E38"/>
  <c r="E39"/>
  <c r="E40"/>
  <c r="E41"/>
  <c r="E42"/>
  <c r="E43"/>
  <c r="E44"/>
  <c r="E45"/>
  <c r="E46"/>
  <c r="E28"/>
  <c r="E8" i="36"/>
  <c r="E9"/>
  <c r="E11"/>
  <c r="E12"/>
  <c r="E13"/>
  <c r="E14"/>
  <c r="E15"/>
  <c r="E16"/>
  <c r="E17"/>
  <c r="E18"/>
  <c r="E19"/>
  <c r="E20"/>
  <c r="E21"/>
  <c r="E22"/>
  <c r="E23"/>
  <c r="E24"/>
  <c r="E25"/>
  <c r="E26"/>
  <c r="E27"/>
  <c r="E28"/>
  <c r="E29"/>
  <c r="E30"/>
  <c r="E31"/>
  <c r="E32"/>
  <c r="E33"/>
  <c r="E34"/>
  <c r="E35"/>
  <c r="E36"/>
  <c r="E37"/>
  <c r="E38"/>
  <c r="E39"/>
  <c r="E40"/>
  <c r="E41"/>
  <c r="E42"/>
  <c r="E7"/>
  <c r="E6"/>
  <c r="E5"/>
  <c r="E4"/>
  <c r="F24" i="29"/>
  <c r="C46" s="1"/>
  <c r="F23"/>
  <c r="C45" s="1"/>
  <c r="F22"/>
  <c r="C44" s="1"/>
  <c r="F21"/>
  <c r="C43" s="1"/>
  <c r="F20"/>
  <c r="C42" s="1"/>
  <c r="F19"/>
  <c r="C41" s="1"/>
  <c r="F18"/>
  <c r="C40" s="1"/>
  <c r="F17"/>
  <c r="C39" s="1"/>
  <c r="F16"/>
  <c r="C38" s="1"/>
  <c r="F15"/>
  <c r="C37" s="1"/>
  <c r="F14"/>
  <c r="C36" s="1"/>
  <c r="F11"/>
  <c r="C33" s="1"/>
  <c r="C1216" i="43"/>
  <c r="F12" i="29"/>
  <c r="C34"/>
  <c r="F13"/>
  <c r="C35" s="1"/>
  <c r="C1287" i="43"/>
  <c r="F9" i="29"/>
  <c r="C31"/>
  <c r="F10"/>
  <c r="C32" s="1"/>
  <c r="C1107" i="43"/>
  <c r="F7" i="29"/>
  <c r="C29"/>
  <c r="F8"/>
  <c r="C30" s="1"/>
  <c r="C993" i="43"/>
  <c r="F6" i="29"/>
  <c r="C28"/>
  <c r="L4" i="32"/>
  <c r="L5"/>
  <c r="I5"/>
  <c r="J5" s="1"/>
  <c r="L6"/>
  <c r="I6" s="1"/>
  <c r="J6" s="1"/>
  <c r="L7"/>
  <c r="I7" s="1"/>
  <c r="J7" s="1"/>
  <c r="L8"/>
  <c r="L9"/>
  <c r="I9"/>
  <c r="J9" s="1"/>
  <c r="L10"/>
  <c r="I10" s="1"/>
  <c r="J10" s="1"/>
  <c r="L11"/>
  <c r="I11" s="1"/>
  <c r="J11" s="1"/>
  <c r="L12"/>
  <c r="I12" s="1"/>
  <c r="J12" s="1"/>
  <c r="L13"/>
  <c r="I13"/>
  <c r="J13" s="1"/>
  <c r="G5" i="36"/>
  <c r="G6"/>
  <c r="G7"/>
  <c r="G8"/>
  <c r="G9"/>
  <c r="G10"/>
  <c r="G11"/>
  <c r="G12"/>
  <c r="G13"/>
  <c r="G14"/>
  <c r="G15"/>
  <c r="G16"/>
  <c r="G17"/>
  <c r="G18"/>
  <c r="G19"/>
  <c r="G20"/>
  <c r="G21"/>
  <c r="G22"/>
  <c r="G23"/>
  <c r="G24"/>
  <c r="G25"/>
  <c r="G26"/>
  <c r="G27"/>
  <c r="G28"/>
  <c r="G29"/>
  <c r="G30"/>
  <c r="G31"/>
  <c r="G32"/>
  <c r="G33"/>
  <c r="G34"/>
  <c r="G35"/>
  <c r="G36"/>
  <c r="G37"/>
  <c r="G38"/>
  <c r="G39"/>
  <c r="G40"/>
  <c r="G41"/>
  <c r="G42"/>
  <c r="G4"/>
  <c r="F363" i="43"/>
  <c r="G363" s="1"/>
  <c r="F364"/>
  <c r="G364" s="1"/>
  <c r="F358"/>
  <c r="G358" s="1"/>
  <c r="F366"/>
  <c r="F367"/>
  <c r="G367" s="1"/>
  <c r="F368"/>
  <c r="G368" s="1"/>
  <c r="F369"/>
  <c r="G369" s="1"/>
  <c r="F735"/>
  <c r="G735" s="1"/>
  <c r="F739"/>
  <c r="G739" s="1"/>
  <c r="F743"/>
  <c r="G743" s="1"/>
  <c r="F747"/>
  <c r="F749"/>
  <c r="G749" s="1"/>
  <c r="F753"/>
  <c r="G753" s="1"/>
  <c r="F757"/>
  <c r="G757" s="1"/>
  <c r="F763"/>
  <c r="F765"/>
  <c r="G765" s="1"/>
  <c r="F769"/>
  <c r="G769" s="1"/>
  <c r="F773"/>
  <c r="G773" s="1"/>
  <c r="F775"/>
  <c r="G775" s="1"/>
  <c r="F779"/>
  <c r="G779" s="1"/>
  <c r="F783"/>
  <c r="G783" s="1"/>
  <c r="F787"/>
  <c r="G787" s="1"/>
  <c r="F791"/>
  <c r="G791" s="1"/>
  <c r="F795"/>
  <c r="G795" s="1"/>
  <c r="F799"/>
  <c r="G799" s="1"/>
  <c r="F803"/>
  <c r="G803" s="1"/>
  <c r="F807"/>
  <c r="F811"/>
  <c r="G811" s="1"/>
  <c r="F815"/>
  <c r="G815" s="1"/>
  <c r="F819"/>
  <c r="G819" s="1"/>
  <c r="F831"/>
  <c r="G831" s="1"/>
  <c r="F959"/>
  <c r="G959" s="1"/>
  <c r="F963"/>
  <c r="G963" s="1"/>
  <c r="F967"/>
  <c r="G967" s="1"/>
  <c r="F971"/>
  <c r="G971" s="1"/>
  <c r="F975"/>
  <c r="G975" s="1"/>
  <c r="F977"/>
  <c r="G977" s="1"/>
  <c r="F979"/>
  <c r="F1027"/>
  <c r="G1027" s="1"/>
  <c r="F1097"/>
  <c r="G1097" s="1"/>
  <c r="F1101"/>
  <c r="F1107"/>
  <c r="G1107" s="1"/>
  <c r="F1168"/>
  <c r="G1168" s="1"/>
  <c r="F1212"/>
  <c r="G1212" s="1"/>
  <c r="F1216"/>
  <c r="G1216" s="1"/>
  <c r="F1224"/>
  <c r="G1224" s="1"/>
  <c r="F1228"/>
  <c r="G1228" s="1"/>
  <c r="F1234"/>
  <c r="G1234" s="1"/>
  <c r="F1236"/>
  <c r="G1236" s="1"/>
  <c r="F1240"/>
  <c r="G1240" s="1"/>
  <c r="F737"/>
  <c r="G737" s="1"/>
  <c r="F741"/>
  <c r="G741" s="1"/>
  <c r="F745"/>
  <c r="G745" s="1"/>
  <c r="F751"/>
  <c r="G751" s="1"/>
  <c r="F755"/>
  <c r="G755" s="1"/>
  <c r="F759"/>
  <c r="G759" s="1"/>
  <c r="F761"/>
  <c r="G761" s="1"/>
  <c r="F767"/>
  <c r="G767" s="1"/>
  <c r="F771"/>
  <c r="G771" s="1"/>
  <c r="F777"/>
  <c r="G777" s="1"/>
  <c r="F781"/>
  <c r="G781" s="1"/>
  <c r="F785"/>
  <c r="G785" s="1"/>
  <c r="F789"/>
  <c r="G789" s="1"/>
  <c r="F793"/>
  <c r="G793" s="1"/>
  <c r="F797"/>
  <c r="G797" s="1"/>
  <c r="F801"/>
  <c r="G801" s="1"/>
  <c r="F805"/>
  <c r="G805" s="1"/>
  <c r="F809"/>
  <c r="G809" s="1"/>
  <c r="F813"/>
  <c r="G813" s="1"/>
  <c r="F817"/>
  <c r="G817" s="1"/>
  <c r="F825"/>
  <c r="G825" s="1"/>
  <c r="F947"/>
  <c r="G947" s="1"/>
  <c r="F957"/>
  <c r="G957" s="1"/>
  <c r="F961"/>
  <c r="G961" s="1"/>
  <c r="F965"/>
  <c r="G965" s="1"/>
  <c r="F969"/>
  <c r="G969" s="1"/>
  <c r="F973"/>
  <c r="G973" s="1"/>
  <c r="F1013"/>
  <c r="G1013" s="1"/>
  <c r="F1067"/>
  <c r="G1067" s="1"/>
  <c r="F1095"/>
  <c r="G1095" s="1"/>
  <c r="F1099"/>
  <c r="G1099" s="1"/>
  <c r="F1103"/>
  <c r="G1103" s="1"/>
  <c r="F1105"/>
  <c r="G1105" s="1"/>
  <c r="F1146"/>
  <c r="G1146" s="1"/>
  <c r="F1214"/>
  <c r="G1214" s="1"/>
  <c r="F1222"/>
  <c r="G1222" s="1"/>
  <c r="F1226"/>
  <c r="G1226" s="1"/>
  <c r="F1230"/>
  <c r="G1230" s="1"/>
  <c r="F1232"/>
  <c r="G1232" s="1"/>
  <c r="F1238"/>
  <c r="G1238" s="1"/>
  <c r="F1242"/>
  <c r="G1242" s="1"/>
  <c r="F1244"/>
  <c r="G1244" s="1"/>
  <c r="F1246"/>
  <c r="G1246" s="1"/>
  <c r="F448"/>
  <c r="F450"/>
  <c r="G450" s="1"/>
  <c r="F452"/>
  <c r="F454"/>
  <c r="G454" s="1"/>
  <c r="F456"/>
  <c r="F460"/>
  <c r="G460" s="1"/>
  <c r="F464"/>
  <c r="G464" s="1"/>
  <c r="F466"/>
  <c r="G466" s="1"/>
  <c r="F468"/>
  <c r="F470"/>
  <c r="G470" s="1"/>
  <c r="F474"/>
  <c r="G474" s="1"/>
  <c r="F478"/>
  <c r="F480"/>
  <c r="F482"/>
  <c r="G482" s="1"/>
  <c r="F486"/>
  <c r="G486" s="1"/>
  <c r="F488"/>
  <c r="F490"/>
  <c r="F494"/>
  <c r="G494" s="1"/>
  <c r="F498"/>
  <c r="F502"/>
  <c r="F506"/>
  <c r="G506" s="1"/>
  <c r="F510"/>
  <c r="G510" s="1"/>
  <c r="F514"/>
  <c r="G514" s="1"/>
  <c r="F518"/>
  <c r="G518" s="1"/>
  <c r="F522"/>
  <c r="F526"/>
  <c r="G526" s="1"/>
  <c r="F530"/>
  <c r="G530" s="1"/>
  <c r="F534"/>
  <c r="G534" s="1"/>
  <c r="F538"/>
  <c r="F542"/>
  <c r="G542" s="1"/>
  <c r="F546"/>
  <c r="F550"/>
  <c r="G550" s="1"/>
  <c r="F554"/>
  <c r="F560"/>
  <c r="G560" s="1"/>
  <c r="F564"/>
  <c r="F568"/>
  <c r="G568" s="1"/>
  <c r="F572"/>
  <c r="G572" s="1"/>
  <c r="F574"/>
  <c r="G574" s="1"/>
  <c r="F576"/>
  <c r="F578"/>
  <c r="G578" s="1"/>
  <c r="F580"/>
  <c r="G580" s="1"/>
  <c r="F582"/>
  <c r="G582" s="1"/>
  <c r="F584"/>
  <c r="G584" s="1"/>
  <c r="F586"/>
  <c r="G586" s="1"/>
  <c r="F588"/>
  <c r="F590"/>
  <c r="G590" s="1"/>
  <c r="F592"/>
  <c r="G592" s="1"/>
  <c r="F594"/>
  <c r="G594" s="1"/>
  <c r="F596"/>
  <c r="F598"/>
  <c r="G598" s="1"/>
  <c r="F600"/>
  <c r="F602"/>
  <c r="G602" s="1"/>
  <c r="F604"/>
  <c r="F606"/>
  <c r="G606" s="1"/>
  <c r="F608"/>
  <c r="G608" s="1"/>
  <c r="F610"/>
  <c r="G610" s="1"/>
  <c r="F612"/>
  <c r="F614"/>
  <c r="G614" s="1"/>
  <c r="F616"/>
  <c r="F618"/>
  <c r="F620"/>
  <c r="F622"/>
  <c r="G622" s="1"/>
  <c r="F624"/>
  <c r="F628"/>
  <c r="G628" s="1"/>
  <c r="F632"/>
  <c r="F636"/>
  <c r="G636" s="1"/>
  <c r="F642"/>
  <c r="G642" s="1"/>
  <c r="F646"/>
  <c r="G646" s="1"/>
  <c r="F650"/>
  <c r="F654"/>
  <c r="G654" s="1"/>
  <c r="F658"/>
  <c r="F660"/>
  <c r="G660" s="1"/>
  <c r="F662"/>
  <c r="G662" s="1"/>
  <c r="F664"/>
  <c r="F666"/>
  <c r="G666" s="1"/>
  <c r="F668"/>
  <c r="G668" s="1"/>
  <c r="F670"/>
  <c r="G670" s="1"/>
  <c r="F672"/>
  <c r="F674"/>
  <c r="G674" s="1"/>
  <c r="F676"/>
  <c r="G676" s="1"/>
  <c r="F678"/>
  <c r="G678" s="1"/>
  <c r="F680"/>
  <c r="F682"/>
  <c r="G682" s="1"/>
  <c r="F840"/>
  <c r="G840" s="1"/>
  <c r="F848"/>
  <c r="F856"/>
  <c r="F864"/>
  <c r="F872"/>
  <c r="F880"/>
  <c r="G880" s="1"/>
  <c r="F888"/>
  <c r="G888" s="1"/>
  <c r="F898"/>
  <c r="G898" s="1"/>
  <c r="F902"/>
  <c r="F904"/>
  <c r="G904" s="1"/>
  <c r="F906"/>
  <c r="F908"/>
  <c r="G908" s="1"/>
  <c r="F910"/>
  <c r="G910" s="1"/>
  <c r="F912"/>
  <c r="G912" s="1"/>
  <c r="F914"/>
  <c r="G914" s="1"/>
  <c r="F916"/>
  <c r="F918"/>
  <c r="G918" s="1"/>
  <c r="F920"/>
  <c r="G920" s="1"/>
  <c r="F922"/>
  <c r="G922" s="1"/>
  <c r="F926"/>
  <c r="F928"/>
  <c r="G928" s="1"/>
  <c r="F930"/>
  <c r="G930" s="1"/>
  <c r="F1283"/>
  <c r="G1283" s="1"/>
  <c r="F1285"/>
  <c r="G1285" s="1"/>
  <c r="F1287"/>
  <c r="G1287" s="1"/>
  <c r="F1289"/>
  <c r="F1291"/>
  <c r="G1291" s="1"/>
  <c r="F1293"/>
  <c r="G1293" s="1"/>
  <c r="F1295"/>
  <c r="G1295" s="1"/>
  <c r="F1297"/>
  <c r="G1297" s="1"/>
  <c r="F1299"/>
  <c r="G1299" s="1"/>
  <c r="F1301"/>
  <c r="G1301" s="1"/>
  <c r="F1303"/>
  <c r="G1303" s="1"/>
  <c r="F1305"/>
  <c r="G1305" s="1"/>
  <c r="F1307"/>
  <c r="G1307" s="1"/>
  <c r="F1309"/>
  <c r="G1309" s="1"/>
  <c r="F1311"/>
  <c r="G1311" s="1"/>
  <c r="F738"/>
  <c r="G738" s="1"/>
  <c r="F742"/>
  <c r="F748"/>
  <c r="G748" s="1"/>
  <c r="F756"/>
  <c r="G756" s="1"/>
  <c r="F760"/>
  <c r="G760" s="1"/>
  <c r="F768"/>
  <c r="G768" s="1"/>
  <c r="F774"/>
  <c r="G774" s="1"/>
  <c r="F780"/>
  <c r="G780" s="1"/>
  <c r="F788"/>
  <c r="G788" s="1"/>
  <c r="F792"/>
  <c r="G792" s="1"/>
  <c r="F800"/>
  <c r="G800" s="1"/>
  <c r="F806"/>
  <c r="F812"/>
  <c r="G812" s="1"/>
  <c r="F822"/>
  <c r="G822" s="1"/>
  <c r="F824"/>
  <c r="F828"/>
  <c r="G828" s="1"/>
  <c r="F934"/>
  <c r="F938"/>
  <c r="G938" s="1"/>
  <c r="F940"/>
  <c r="F942"/>
  <c r="G942" s="1"/>
  <c r="F946"/>
  <c r="F950"/>
  <c r="G950" s="1"/>
  <c r="F954"/>
  <c r="F962"/>
  <c r="G962" s="1"/>
  <c r="F988"/>
  <c r="G988" s="1"/>
  <c r="F996"/>
  <c r="F1004"/>
  <c r="G1004" s="1"/>
  <c r="F1016"/>
  <c r="F1024"/>
  <c r="G1024" s="1"/>
  <c r="F1032"/>
  <c r="F1040"/>
  <c r="G1040" s="1"/>
  <c r="F1048"/>
  <c r="F1056"/>
  <c r="G1056" s="1"/>
  <c r="F1064"/>
  <c r="F1072"/>
  <c r="G1072" s="1"/>
  <c r="F1080"/>
  <c r="F1088"/>
  <c r="G1088" s="1"/>
  <c r="F1113"/>
  <c r="G1113" s="1"/>
  <c r="F1121"/>
  <c r="G1121" s="1"/>
  <c r="F1129"/>
  <c r="F1137"/>
  <c r="G1137" s="1"/>
  <c r="F1145"/>
  <c r="F1153"/>
  <c r="G1153" s="1"/>
  <c r="F1161"/>
  <c r="F1169"/>
  <c r="G1169" s="1"/>
  <c r="F1177"/>
  <c r="F1185"/>
  <c r="G1185" s="1"/>
  <c r="F1193"/>
  <c r="F1197"/>
  <c r="G1197" s="1"/>
  <c r="F1201"/>
  <c r="F1205"/>
  <c r="G1205" s="1"/>
  <c r="F1209"/>
  <c r="G1209" s="1"/>
  <c r="F1233"/>
  <c r="G1233" s="1"/>
  <c r="F1249"/>
  <c r="G1249" s="1"/>
  <c r="F1253"/>
  <c r="G1253" s="1"/>
  <c r="F1257"/>
  <c r="G1257" s="1"/>
  <c r="F1261"/>
  <c r="G1261" s="1"/>
  <c r="F1265"/>
  <c r="G1265" s="1"/>
  <c r="F1269"/>
  <c r="G1269" s="1"/>
  <c r="F1273"/>
  <c r="G1273" s="1"/>
  <c r="F1296"/>
  <c r="G1296" s="1"/>
  <c r="F449"/>
  <c r="G449" s="1"/>
  <c r="F451"/>
  <c r="G451" s="1"/>
  <c r="F453"/>
  <c r="M453" s="1"/>
  <c r="F457"/>
  <c r="F459"/>
  <c r="G459" s="1"/>
  <c r="F461"/>
  <c r="G461" s="1"/>
  <c r="F463"/>
  <c r="G463" s="1"/>
  <c r="F465"/>
  <c r="F467"/>
  <c r="G467" s="1"/>
  <c r="F471"/>
  <c r="G471" s="1"/>
  <c r="F473"/>
  <c r="G473" s="1"/>
  <c r="F475"/>
  <c r="F477"/>
  <c r="M477" s="1"/>
  <c r="F479"/>
  <c r="G479" s="1"/>
  <c r="F481"/>
  <c r="G481" s="1"/>
  <c r="F485"/>
  <c r="G485" s="1"/>
  <c r="F487"/>
  <c r="G487" s="1"/>
  <c r="F491"/>
  <c r="G491" s="1"/>
  <c r="F493"/>
  <c r="M493" s="1"/>
  <c r="F495"/>
  <c r="G495" s="1"/>
  <c r="F497"/>
  <c r="G497" s="1"/>
  <c r="F499"/>
  <c r="G499" s="1"/>
  <c r="F501"/>
  <c r="M501" s="1"/>
  <c r="F503"/>
  <c r="F505"/>
  <c r="G505" s="1"/>
  <c r="F507"/>
  <c r="G507" s="1"/>
  <c r="F509"/>
  <c r="M509" s="1"/>
  <c r="F511"/>
  <c r="G511" s="1"/>
  <c r="F513"/>
  <c r="G513" s="1"/>
  <c r="F515"/>
  <c r="G515" s="1"/>
  <c r="F517"/>
  <c r="M517" s="1"/>
  <c r="F519"/>
  <c r="F521"/>
  <c r="F523"/>
  <c r="G523" s="1"/>
  <c r="F525"/>
  <c r="M525" s="1"/>
  <c r="F527"/>
  <c r="G527" s="1"/>
  <c r="F529"/>
  <c r="G529" s="1"/>
  <c r="F531"/>
  <c r="G531" s="1"/>
  <c r="F533"/>
  <c r="M533" s="1"/>
  <c r="F535"/>
  <c r="G535" s="1"/>
  <c r="F537"/>
  <c r="G537" s="1"/>
  <c r="F539"/>
  <c r="G539" s="1"/>
  <c r="F541"/>
  <c r="M541" s="1"/>
  <c r="F543"/>
  <c r="G543" s="1"/>
  <c r="F545"/>
  <c r="F547"/>
  <c r="G547" s="1"/>
  <c r="F549"/>
  <c r="M549" s="1"/>
  <c r="F551"/>
  <c r="G551" s="1"/>
  <c r="F553"/>
  <c r="G553" s="1"/>
  <c r="F555"/>
  <c r="G555" s="1"/>
  <c r="F557"/>
  <c r="M557" s="1"/>
  <c r="F559"/>
  <c r="G559" s="1"/>
  <c r="F561"/>
  <c r="G561" s="1"/>
  <c r="F563"/>
  <c r="G563" s="1"/>
  <c r="F565"/>
  <c r="M565" s="1"/>
  <c r="F567"/>
  <c r="G567" s="1"/>
  <c r="F569"/>
  <c r="F573"/>
  <c r="G573" s="1"/>
  <c r="F575"/>
  <c r="G575" s="1"/>
  <c r="F577"/>
  <c r="G577" s="1"/>
  <c r="F579"/>
  <c r="G579" s="1"/>
  <c r="F581"/>
  <c r="G581" s="1"/>
  <c r="F585"/>
  <c r="G585" s="1"/>
  <c r="F587"/>
  <c r="G587" s="1"/>
  <c r="F589"/>
  <c r="M589" s="1"/>
  <c r="F591"/>
  <c r="G591" s="1"/>
  <c r="F593"/>
  <c r="G593" s="1"/>
  <c r="F595"/>
  <c r="G595" s="1"/>
  <c r="F597"/>
  <c r="G597" s="1"/>
  <c r="F599"/>
  <c r="G599" s="1"/>
  <c r="F601"/>
  <c r="M601" s="1"/>
  <c r="F605"/>
  <c r="G605" s="1"/>
  <c r="F607"/>
  <c r="F609"/>
  <c r="G609" s="1"/>
  <c r="F611"/>
  <c r="G611" s="1"/>
  <c r="F613"/>
  <c r="G613" s="1"/>
  <c r="F615"/>
  <c r="F617"/>
  <c r="G617" s="1"/>
  <c r="F619"/>
  <c r="F621"/>
  <c r="G621" s="1"/>
  <c r="F625"/>
  <c r="M625" s="1"/>
  <c r="F629"/>
  <c r="G629" s="1"/>
  <c r="F631"/>
  <c r="F633"/>
  <c r="G633" s="1"/>
  <c r="F635"/>
  <c r="G635" s="1"/>
  <c r="F637"/>
  <c r="G637" s="1"/>
  <c r="F639"/>
  <c r="G639" s="1"/>
  <c r="F645"/>
  <c r="G645" s="1"/>
  <c r="F647"/>
  <c r="G647" s="1"/>
  <c r="F649"/>
  <c r="G649" s="1"/>
  <c r="F653"/>
  <c r="G653" s="1"/>
  <c r="F655"/>
  <c r="G655" s="1"/>
  <c r="F657"/>
  <c r="M657" s="1"/>
  <c r="F661"/>
  <c r="G661" s="1"/>
  <c r="F665"/>
  <c r="G665" s="1"/>
  <c r="F667"/>
  <c r="G667" s="1"/>
  <c r="F669"/>
  <c r="G669" s="1"/>
  <c r="F671"/>
  <c r="G671" s="1"/>
  <c r="F673"/>
  <c r="G673" s="1"/>
  <c r="F677"/>
  <c r="G677" s="1"/>
  <c r="F679"/>
  <c r="F681"/>
  <c r="G681" s="1"/>
  <c r="F839"/>
  <c r="M839" s="1"/>
  <c r="F841"/>
  <c r="G841" s="1"/>
  <c r="F843"/>
  <c r="F845"/>
  <c r="G845" s="1"/>
  <c r="F849"/>
  <c r="G849" s="1"/>
  <c r="F851"/>
  <c r="G851" s="1"/>
  <c r="F853"/>
  <c r="G853" s="1"/>
  <c r="F855"/>
  <c r="G855" s="1"/>
  <c r="F857"/>
  <c r="G857" s="1"/>
  <c r="F861"/>
  <c r="G861" s="1"/>
  <c r="F863"/>
  <c r="F865"/>
  <c r="F869"/>
  <c r="M869" s="1"/>
  <c r="F871"/>
  <c r="G871" s="1"/>
  <c r="F873"/>
  <c r="M873" s="1"/>
  <c r="F875"/>
  <c r="F877"/>
  <c r="G877" s="1"/>
  <c r="F881"/>
  <c r="G881" s="1"/>
  <c r="F883"/>
  <c r="M883" s="1"/>
  <c r="F885"/>
  <c r="G885" s="1"/>
  <c r="F887"/>
  <c r="M887" s="1"/>
  <c r="F889"/>
  <c r="G889" s="1"/>
  <c r="F891"/>
  <c r="M891" s="1"/>
  <c r="F893"/>
  <c r="G893" s="1"/>
  <c r="F895"/>
  <c r="M895" s="1"/>
  <c r="F899"/>
  <c r="G899" s="1"/>
  <c r="F901"/>
  <c r="M901" s="1"/>
  <c r="F903"/>
  <c r="G903" s="1"/>
  <c r="F905"/>
  <c r="M905" s="1"/>
  <c r="F907"/>
  <c r="G907" s="1"/>
  <c r="F909"/>
  <c r="M909" s="1"/>
  <c r="F911"/>
  <c r="G911" s="1"/>
  <c r="F913"/>
  <c r="M913" s="1"/>
  <c r="F915"/>
  <c r="G915" s="1"/>
  <c r="F917"/>
  <c r="M917" s="1"/>
  <c r="F919"/>
  <c r="G919" s="1"/>
  <c r="F921"/>
  <c r="M921" s="1"/>
  <c r="F923"/>
  <c r="G923" s="1"/>
  <c r="F925"/>
  <c r="M925" s="1"/>
  <c r="F927"/>
  <c r="G927" s="1"/>
  <c r="F929"/>
  <c r="M929" s="1"/>
  <c r="F931"/>
  <c r="G931" s="1"/>
  <c r="F933"/>
  <c r="M933" s="1"/>
  <c r="F722"/>
  <c r="G722" s="1"/>
  <c r="F393"/>
  <c r="G393" s="1"/>
  <c r="F571"/>
  <c r="G571" s="1"/>
  <c r="F835"/>
  <c r="M835" s="1"/>
  <c r="M427"/>
  <c r="G436"/>
  <c r="G416"/>
  <c r="G1325"/>
  <c r="G1312"/>
  <c r="G424"/>
  <c r="G394"/>
  <c r="G1323"/>
  <c r="G1294"/>
  <c r="M1322"/>
  <c r="M770"/>
  <c r="G1026"/>
  <c r="G1235"/>
  <c r="M397"/>
  <c r="G1324"/>
  <c r="C932"/>
  <c r="C928"/>
  <c r="C924"/>
  <c r="C920"/>
  <c r="C916"/>
  <c r="C912"/>
  <c r="C908"/>
  <c r="C904"/>
  <c r="C900"/>
  <c r="C896"/>
  <c r="C892"/>
  <c r="C888"/>
  <c r="C884"/>
  <c r="C880"/>
  <c r="C876"/>
  <c r="C872"/>
  <c r="C868"/>
  <c r="C864"/>
  <c r="C860"/>
  <c r="C856"/>
  <c r="C852"/>
  <c r="C848"/>
  <c r="C844"/>
  <c r="C840"/>
  <c r="C933"/>
  <c r="C929"/>
  <c r="C925"/>
  <c r="C921"/>
  <c r="C917"/>
  <c r="C913"/>
  <c r="C909"/>
  <c r="C905"/>
  <c r="C901"/>
  <c r="C897"/>
  <c r="C893"/>
  <c r="C889"/>
  <c r="C885"/>
  <c r="C881"/>
  <c r="C877"/>
  <c r="C873"/>
  <c r="C869"/>
  <c r="C865"/>
  <c r="C861"/>
  <c r="C857"/>
  <c r="C853"/>
  <c r="C849"/>
  <c r="C845"/>
  <c r="C841"/>
  <c r="C8"/>
  <c r="C12"/>
  <c r="C16"/>
  <c r="C20"/>
  <c r="C24"/>
  <c r="C28"/>
  <c r="C32"/>
  <c r="C36"/>
  <c r="C40"/>
  <c r="C44"/>
  <c r="C48"/>
  <c r="C52"/>
  <c r="C56"/>
  <c r="C60"/>
  <c r="C64"/>
  <c r="C68"/>
  <c r="C72"/>
  <c r="C76"/>
  <c r="C80"/>
  <c r="C84"/>
  <c r="C88"/>
  <c r="C92"/>
  <c r="C96"/>
  <c r="C100"/>
  <c r="C104"/>
  <c r="C108"/>
  <c r="C112"/>
  <c r="C116"/>
  <c r="C120"/>
  <c r="C124"/>
  <c r="C128"/>
  <c r="C132"/>
  <c r="C136"/>
  <c r="C140"/>
  <c r="C144"/>
  <c r="C148"/>
  <c r="C152"/>
  <c r="C156"/>
  <c r="C160"/>
  <c r="C736"/>
  <c r="C740"/>
  <c r="C744"/>
  <c r="C748"/>
  <c r="C752"/>
  <c r="C756"/>
  <c r="C760"/>
  <c r="C764"/>
  <c r="C768"/>
  <c r="C772"/>
  <c r="C776"/>
  <c r="C780"/>
  <c r="C784"/>
  <c r="C788"/>
  <c r="C792"/>
  <c r="C796"/>
  <c r="C800"/>
  <c r="C804"/>
  <c r="C808"/>
  <c r="C812"/>
  <c r="C816"/>
  <c r="C820"/>
  <c r="C824"/>
  <c r="C828"/>
  <c r="C934"/>
  <c r="C938"/>
  <c r="C942"/>
  <c r="C946"/>
  <c r="C950"/>
  <c r="C954"/>
  <c r="C958"/>
  <c r="C962"/>
  <c r="C966"/>
  <c r="C970"/>
  <c r="C974"/>
  <c r="C978"/>
  <c r="C982"/>
  <c r="C986"/>
  <c r="C990"/>
  <c r="C994"/>
  <c r="C998"/>
  <c r="C1002"/>
  <c r="C1006"/>
  <c r="C1014"/>
  <c r="C1018"/>
  <c r="C1022"/>
  <c r="C1026"/>
  <c r="C1030"/>
  <c r="C1034"/>
  <c r="C1038"/>
  <c r="C1042"/>
  <c r="C1046"/>
  <c r="C1050"/>
  <c r="C1054"/>
  <c r="C1058"/>
  <c r="C1062"/>
  <c r="C1066"/>
  <c r="C1070"/>
  <c r="C1074"/>
  <c r="C1078"/>
  <c r="C1082"/>
  <c r="C1086"/>
  <c r="C1090"/>
  <c r="C1094"/>
  <c r="C1098"/>
  <c r="C1102"/>
  <c r="C1106"/>
  <c r="C1111"/>
  <c r="C1115"/>
  <c r="C1119"/>
  <c r="C1123"/>
  <c r="C1127"/>
  <c r="C1131"/>
  <c r="C1135"/>
  <c r="C1139"/>
  <c r="C1143"/>
  <c r="C1147"/>
  <c r="C1151"/>
  <c r="C1155"/>
  <c r="C1159"/>
  <c r="C1163"/>
  <c r="C1167"/>
  <c r="C1171"/>
  <c r="C1175"/>
  <c r="C1179"/>
  <c r="C1183"/>
  <c r="C1187"/>
  <c r="C1191"/>
  <c r="C1195"/>
  <c r="C1199"/>
  <c r="C1203"/>
  <c r="C1207"/>
  <c r="C1211"/>
  <c r="C1215"/>
  <c r="C1223"/>
  <c r="C1227"/>
  <c r="C1231"/>
  <c r="C1235"/>
  <c r="C1239"/>
  <c r="C1243"/>
  <c r="C1248"/>
  <c r="C1256"/>
  <c r="C1264"/>
  <c r="C1283"/>
  <c r="C1309"/>
  <c r="C1305"/>
  <c r="C1301"/>
  <c r="C1297"/>
  <c r="C1293"/>
  <c r="C1310"/>
  <c r="C1306"/>
  <c r="C1302"/>
  <c r="C1298"/>
  <c r="C1294"/>
  <c r="C1290"/>
  <c r="C1286"/>
  <c r="C1275"/>
  <c r="C1271"/>
  <c r="C1267"/>
  <c r="C1263"/>
  <c r="C1259"/>
  <c r="C1255"/>
  <c r="C1251"/>
  <c r="C1247"/>
  <c r="C1337"/>
  <c r="C1333"/>
  <c r="C1329"/>
  <c r="C1325"/>
  <c r="C1321"/>
  <c r="C1317"/>
  <c r="C1313"/>
  <c r="C1338"/>
  <c r="C1334"/>
  <c r="C1330"/>
  <c r="C1326"/>
  <c r="C1322"/>
  <c r="C1318"/>
  <c r="C1314"/>
  <c r="C265"/>
  <c r="C261"/>
  <c r="C257"/>
  <c r="C253"/>
  <c r="C249"/>
  <c r="C245"/>
  <c r="C241"/>
  <c r="C237"/>
  <c r="C233"/>
  <c r="C229"/>
  <c r="C225"/>
  <c r="C221"/>
  <c r="C217"/>
  <c r="C213"/>
  <c r="C209"/>
  <c r="C205"/>
  <c r="C201"/>
  <c r="C197"/>
  <c r="C193"/>
  <c r="C189"/>
  <c r="C185"/>
  <c r="C181"/>
  <c r="C177"/>
  <c r="C173"/>
  <c r="C169"/>
  <c r="C266"/>
  <c r="C262"/>
  <c r="C258"/>
  <c r="C254"/>
  <c r="C250"/>
  <c r="C246"/>
  <c r="C242"/>
  <c r="C238"/>
  <c r="C234"/>
  <c r="C230"/>
  <c r="C226"/>
  <c r="C222"/>
  <c r="C218"/>
  <c r="C214"/>
  <c r="C210"/>
  <c r="C206"/>
  <c r="C202"/>
  <c r="C198"/>
  <c r="C194"/>
  <c r="C190"/>
  <c r="C186"/>
  <c r="C182"/>
  <c r="C178"/>
  <c r="C174"/>
  <c r="C170"/>
  <c r="C327"/>
  <c r="C323"/>
  <c r="C319"/>
  <c r="C315"/>
  <c r="C311"/>
  <c r="C307"/>
  <c r="C303"/>
  <c r="C299"/>
  <c r="C295"/>
  <c r="C291"/>
  <c r="C287"/>
  <c r="C283"/>
  <c r="C279"/>
  <c r="C275"/>
  <c r="C271"/>
  <c r="C267"/>
  <c r="C324"/>
  <c r="C320"/>
  <c r="C316"/>
  <c r="C312"/>
  <c r="C308"/>
  <c r="C304"/>
  <c r="C300"/>
  <c r="C296"/>
  <c r="C292"/>
  <c r="C288"/>
  <c r="C286"/>
  <c r="C284"/>
  <c r="C282"/>
  <c r="C280"/>
  <c r="C278"/>
  <c r="C276"/>
  <c r="C274"/>
  <c r="C272"/>
  <c r="C270"/>
  <c r="C268"/>
  <c r="C381"/>
  <c r="C379"/>
  <c r="C377"/>
  <c r="C375"/>
  <c r="C373"/>
  <c r="C371"/>
  <c r="C369"/>
  <c r="C367"/>
  <c r="C365"/>
  <c r="C363"/>
  <c r="C361"/>
  <c r="C359"/>
  <c r="C357"/>
  <c r="C355"/>
  <c r="C353"/>
  <c r="C351"/>
  <c r="C349"/>
  <c r="C347"/>
  <c r="C345"/>
  <c r="C343"/>
  <c r="C341"/>
  <c r="C339"/>
  <c r="C337"/>
  <c r="C335"/>
  <c r="C333"/>
  <c r="C331"/>
  <c r="C329"/>
  <c r="C380"/>
  <c r="C378"/>
  <c r="C376"/>
  <c r="C374"/>
  <c r="C372"/>
  <c r="C370"/>
  <c r="C368"/>
  <c r="C366"/>
  <c r="C364"/>
  <c r="C362"/>
  <c r="C360"/>
  <c r="C358"/>
  <c r="C356"/>
  <c r="C354"/>
  <c r="C352"/>
  <c r="C350"/>
  <c r="C348"/>
  <c r="C346"/>
  <c r="C344"/>
  <c r="C342"/>
  <c r="C340"/>
  <c r="C338"/>
  <c r="C336"/>
  <c r="C334"/>
  <c r="C332"/>
  <c r="C330"/>
  <c r="C328"/>
  <c r="C446"/>
  <c r="C444"/>
  <c r="C442"/>
  <c r="C440"/>
  <c r="C438"/>
  <c r="C436"/>
  <c r="C434"/>
  <c r="C432"/>
  <c r="C430"/>
  <c r="C428"/>
  <c r="C426"/>
  <c r="C424"/>
  <c r="C422"/>
  <c r="C420"/>
  <c r="C418"/>
  <c r="C416"/>
  <c r="C414"/>
  <c r="C412"/>
  <c r="C410"/>
  <c r="C408"/>
  <c r="C406"/>
  <c r="C404"/>
  <c r="C402"/>
  <c r="C400"/>
  <c r="C398"/>
  <c r="C396"/>
  <c r="C394"/>
  <c r="C392"/>
  <c r="C390"/>
  <c r="C388"/>
  <c r="C386"/>
  <c r="C447"/>
  <c r="C445"/>
  <c r="C443"/>
  <c r="C441"/>
  <c r="C439"/>
  <c r="C437"/>
  <c r="C435"/>
  <c r="C433"/>
  <c r="C431"/>
  <c r="C429"/>
  <c r="C427"/>
  <c r="C425"/>
  <c r="C423"/>
  <c r="C421"/>
  <c r="C419"/>
  <c r="C417"/>
  <c r="C415"/>
  <c r="C413"/>
  <c r="C411"/>
  <c r="C409"/>
  <c r="C407"/>
  <c r="C405"/>
  <c r="C403"/>
  <c r="C401"/>
  <c r="C399"/>
  <c r="C397"/>
  <c r="C395"/>
  <c r="C393"/>
  <c r="C391"/>
  <c r="C389"/>
  <c r="C387"/>
  <c r="C385"/>
  <c r="C496"/>
  <c r="C494"/>
  <c r="C492"/>
  <c r="C490"/>
  <c r="C488"/>
  <c r="C486"/>
  <c r="C484"/>
  <c r="C482"/>
  <c r="C480"/>
  <c r="C478"/>
  <c r="C476"/>
  <c r="C474"/>
  <c r="C472"/>
  <c r="C470"/>
  <c r="C468"/>
  <c r="C466"/>
  <c r="C464"/>
  <c r="C462"/>
  <c r="C460"/>
  <c r="C458"/>
  <c r="C456"/>
  <c r="C454"/>
  <c r="C452"/>
  <c r="C450"/>
  <c r="C448"/>
  <c r="C497"/>
  <c r="C495"/>
  <c r="C493"/>
  <c r="C491"/>
  <c r="C489"/>
  <c r="C487"/>
  <c r="C485"/>
  <c r="C483"/>
  <c r="C481"/>
  <c r="C479"/>
  <c r="C477"/>
  <c r="C475"/>
  <c r="C473"/>
  <c r="C471"/>
  <c r="C469"/>
  <c r="C467"/>
  <c r="C465"/>
  <c r="C463"/>
  <c r="C461"/>
  <c r="C459"/>
  <c r="C457"/>
  <c r="C455"/>
  <c r="C453"/>
  <c r="C451"/>
  <c r="C449"/>
  <c r="C556"/>
  <c r="C554"/>
  <c r="C552"/>
  <c r="C550"/>
  <c r="C548"/>
  <c r="C546"/>
  <c r="C544"/>
  <c r="C542"/>
  <c r="C540"/>
  <c r="C538"/>
  <c r="C536"/>
  <c r="C534"/>
  <c r="C532"/>
  <c r="C530"/>
  <c r="C528"/>
  <c r="C526"/>
  <c r="C524"/>
  <c r="C522"/>
  <c r="C520"/>
  <c r="C518"/>
  <c r="C516"/>
  <c r="C514"/>
  <c r="C512"/>
  <c r="C510"/>
  <c r="C508"/>
  <c r="C506"/>
  <c r="C504"/>
  <c r="C502"/>
  <c r="C500"/>
  <c r="C498"/>
  <c r="C557"/>
  <c r="C555"/>
  <c r="C553"/>
  <c r="C551"/>
  <c r="C549"/>
  <c r="C547"/>
  <c r="C545"/>
  <c r="C543"/>
  <c r="C541"/>
  <c r="C539"/>
  <c r="C537"/>
  <c r="C535"/>
  <c r="C533"/>
  <c r="C531"/>
  <c r="C529"/>
  <c r="C527"/>
  <c r="C525"/>
  <c r="C523"/>
  <c r="C521"/>
  <c r="C519"/>
  <c r="C517"/>
  <c r="C515"/>
  <c r="C513"/>
  <c r="C511"/>
  <c r="C509"/>
  <c r="C507"/>
  <c r="C505"/>
  <c r="C503"/>
  <c r="C501"/>
  <c r="C499"/>
  <c r="C570"/>
  <c r="C568"/>
  <c r="C566"/>
  <c r="C564"/>
  <c r="C562"/>
  <c r="C560"/>
  <c r="C558"/>
  <c r="C569"/>
  <c r="C567"/>
  <c r="C565"/>
  <c r="C563"/>
  <c r="C561"/>
  <c r="C559"/>
  <c r="C590"/>
  <c r="C588"/>
  <c r="C586"/>
  <c r="C584"/>
  <c r="C582"/>
  <c r="C580"/>
  <c r="C578"/>
  <c r="C576"/>
  <c r="C574"/>
  <c r="C572"/>
  <c r="C589"/>
  <c r="C587"/>
  <c r="C585"/>
  <c r="C583"/>
  <c r="C581"/>
  <c r="C579"/>
  <c r="C577"/>
  <c r="C575"/>
  <c r="C573"/>
  <c r="C571"/>
  <c r="C682"/>
  <c r="C680"/>
  <c r="C678"/>
  <c r="C676"/>
  <c r="C674"/>
  <c r="C672"/>
  <c r="C670"/>
  <c r="C668"/>
  <c r="C666"/>
  <c r="C664"/>
  <c r="C662"/>
  <c r="C660"/>
  <c r="C658"/>
  <c r="C656"/>
  <c r="C654"/>
  <c r="C652"/>
  <c r="C650"/>
  <c r="C648"/>
  <c r="C646"/>
  <c r="C644"/>
  <c r="C642"/>
  <c r="C640"/>
  <c r="C638"/>
  <c r="C636"/>
  <c r="C634"/>
  <c r="C632"/>
  <c r="C630"/>
  <c r="C628"/>
  <c r="C626"/>
  <c r="C624"/>
  <c r="C622"/>
  <c r="C620"/>
  <c r="C618"/>
  <c r="C616"/>
  <c r="C614"/>
  <c r="C612"/>
  <c r="C610"/>
  <c r="C608"/>
  <c r="C606"/>
  <c r="C604"/>
  <c r="C602"/>
  <c r="C600"/>
  <c r="C598"/>
  <c r="C596"/>
  <c r="C594"/>
  <c r="C592"/>
  <c r="C683"/>
  <c r="C681"/>
  <c r="C679"/>
  <c r="C677"/>
  <c r="C675"/>
  <c r="C673"/>
  <c r="C671"/>
  <c r="C669"/>
  <c r="C667"/>
  <c r="C665"/>
  <c r="C663"/>
  <c r="C661"/>
  <c r="C659"/>
  <c r="C657"/>
  <c r="C655"/>
  <c r="C653"/>
  <c r="C651"/>
  <c r="C649"/>
  <c r="C647"/>
  <c r="C645"/>
  <c r="C643"/>
  <c r="C641"/>
  <c r="C639"/>
  <c r="C637"/>
  <c r="C635"/>
  <c r="C633"/>
  <c r="C631"/>
  <c r="C629"/>
  <c r="C627"/>
  <c r="C625"/>
  <c r="C623"/>
  <c r="C621"/>
  <c r="C619"/>
  <c r="C617"/>
  <c r="C615"/>
  <c r="C613"/>
  <c r="C611"/>
  <c r="C609"/>
  <c r="C607"/>
  <c r="C605"/>
  <c r="C603"/>
  <c r="C601"/>
  <c r="C599"/>
  <c r="C597"/>
  <c r="C595"/>
  <c r="C593"/>
  <c r="C591"/>
  <c r="C732"/>
  <c r="C730"/>
  <c r="C728"/>
  <c r="C726"/>
  <c r="C724"/>
  <c r="C722"/>
  <c r="C720"/>
  <c r="C718"/>
  <c r="C716"/>
  <c r="C714"/>
  <c r="C712"/>
  <c r="C710"/>
  <c r="C708"/>
  <c r="C706"/>
  <c r="C704"/>
  <c r="C702"/>
  <c r="C700"/>
  <c r="C698"/>
  <c r="C696"/>
  <c r="C694"/>
  <c r="C692"/>
  <c r="C690"/>
  <c r="C688"/>
  <c r="C686"/>
  <c r="C684"/>
  <c r="C733"/>
  <c r="C731"/>
  <c r="C729"/>
  <c r="C727"/>
  <c r="C725"/>
  <c r="C723"/>
  <c r="C721"/>
  <c r="C719"/>
  <c r="C717"/>
  <c r="C715"/>
  <c r="C713"/>
  <c r="C711"/>
  <c r="C709"/>
  <c r="C707"/>
  <c r="C705"/>
  <c r="C703"/>
  <c r="C701"/>
  <c r="C699"/>
  <c r="C697"/>
  <c r="C695"/>
  <c r="C693"/>
  <c r="C691"/>
  <c r="C689"/>
  <c r="C687"/>
  <c r="C685"/>
  <c r="C6"/>
  <c r="C7"/>
  <c r="C9"/>
  <c r="C11"/>
  <c r="C13"/>
  <c r="C15"/>
  <c r="C17"/>
  <c r="C19"/>
  <c r="C21"/>
  <c r="C23"/>
  <c r="C25"/>
  <c r="C27"/>
  <c r="C29"/>
  <c r="C31"/>
  <c r="C33"/>
  <c r="C35"/>
  <c r="C37"/>
  <c r="C39"/>
  <c r="C41"/>
  <c r="C43"/>
  <c r="C45"/>
  <c r="C47"/>
  <c r="C49"/>
  <c r="C51"/>
  <c r="C53"/>
  <c r="C55"/>
  <c r="C57"/>
  <c r="C59"/>
  <c r="C61"/>
  <c r="C63"/>
  <c r="C65"/>
  <c r="C67"/>
  <c r="C69"/>
  <c r="C71"/>
  <c r="C73"/>
  <c r="C75"/>
  <c r="C77"/>
  <c r="C79"/>
  <c r="C81"/>
  <c r="C83"/>
  <c r="C85"/>
  <c r="C87"/>
  <c r="C89"/>
  <c r="C91"/>
  <c r="C93"/>
  <c r="C95"/>
  <c r="C97"/>
  <c r="C99"/>
  <c r="C101"/>
  <c r="C103"/>
  <c r="C105"/>
  <c r="C107"/>
  <c r="C109"/>
  <c r="C111"/>
  <c r="C113"/>
  <c r="C115"/>
  <c r="C117"/>
  <c r="C119"/>
  <c r="C121"/>
  <c r="C123"/>
  <c r="C125"/>
  <c r="C127"/>
  <c r="C129"/>
  <c r="C131"/>
  <c r="C133"/>
  <c r="C135"/>
  <c r="C137"/>
  <c r="C139"/>
  <c r="C141"/>
  <c r="C143"/>
  <c r="C145"/>
  <c r="C147"/>
  <c r="C149"/>
  <c r="C151"/>
  <c r="C153"/>
  <c r="C155"/>
  <c r="C157"/>
  <c r="C159"/>
  <c r="C735"/>
  <c r="C737"/>
  <c r="C739"/>
  <c r="C741"/>
  <c r="C743"/>
  <c r="C745"/>
  <c r="C747"/>
  <c r="C749"/>
  <c r="C751"/>
  <c r="C753"/>
  <c r="C755"/>
  <c r="C757"/>
  <c r="C759"/>
  <c r="C761"/>
  <c r="C763"/>
  <c r="C765"/>
  <c r="C767"/>
  <c r="C769"/>
  <c r="C771"/>
  <c r="C773"/>
  <c r="C775"/>
  <c r="C777"/>
  <c r="C779"/>
  <c r="C781"/>
  <c r="C783"/>
  <c r="C785"/>
  <c r="C787"/>
  <c r="C789"/>
  <c r="C791"/>
  <c r="C793"/>
  <c r="C795"/>
  <c r="C797"/>
  <c r="C799"/>
  <c r="C801"/>
  <c r="C803"/>
  <c r="C805"/>
  <c r="C807"/>
  <c r="C809"/>
  <c r="C811"/>
  <c r="C813"/>
  <c r="C815"/>
  <c r="C817"/>
  <c r="C819"/>
  <c r="C821"/>
  <c r="C823"/>
  <c r="C825"/>
  <c r="C827"/>
  <c r="C829"/>
  <c r="C935"/>
  <c r="C937"/>
  <c r="C939"/>
  <c r="C941"/>
  <c r="C943"/>
  <c r="C945"/>
  <c r="C947"/>
  <c r="C949"/>
  <c r="C951"/>
  <c r="C953"/>
  <c r="C955"/>
  <c r="C957"/>
  <c r="C959"/>
  <c r="C961"/>
  <c r="C963"/>
  <c r="C965"/>
  <c r="C967"/>
  <c r="C969"/>
  <c r="C971"/>
  <c r="C973"/>
  <c r="C975"/>
  <c r="C977"/>
  <c r="C979"/>
  <c r="C981"/>
  <c r="C983"/>
  <c r="C985"/>
  <c r="C987"/>
  <c r="C989"/>
  <c r="C991"/>
  <c r="C995"/>
  <c r="C997"/>
  <c r="C999"/>
  <c r="C1001"/>
  <c r="C1003"/>
  <c r="C1011"/>
  <c r="C1013"/>
  <c r="C1015"/>
  <c r="C1017"/>
  <c r="C1019"/>
  <c r="C1021"/>
  <c r="C1023"/>
  <c r="C1025"/>
  <c r="C1027"/>
  <c r="C1029"/>
  <c r="C1031"/>
  <c r="C1033"/>
  <c r="C1035"/>
  <c r="C1037"/>
  <c r="C1039"/>
  <c r="C1041"/>
  <c r="C1043"/>
  <c r="C1045"/>
  <c r="C1047"/>
  <c r="C1049"/>
  <c r="C1051"/>
  <c r="C1053"/>
  <c r="C1055"/>
  <c r="C1057"/>
  <c r="C1059"/>
  <c r="C1061"/>
  <c r="C1063"/>
  <c r="C1065"/>
  <c r="C1067"/>
  <c r="C1069"/>
  <c r="C1071"/>
  <c r="C1073"/>
  <c r="C1075"/>
  <c r="C1077"/>
  <c r="C1079"/>
  <c r="C1081"/>
  <c r="C1083"/>
  <c r="C1085"/>
  <c r="C1087"/>
  <c r="C1089"/>
  <c r="C1091"/>
  <c r="C1093"/>
  <c r="C1095"/>
  <c r="C1097"/>
  <c r="C1099"/>
  <c r="C1101"/>
  <c r="C1103"/>
  <c r="C1105"/>
  <c r="C1110"/>
  <c r="C1112"/>
  <c r="C1114"/>
  <c r="C1116"/>
  <c r="C1118"/>
  <c r="C1120"/>
  <c r="C1122"/>
  <c r="C1124"/>
  <c r="C1126"/>
  <c r="C1128"/>
  <c r="C1130"/>
  <c r="C1132"/>
  <c r="C1134"/>
  <c r="C1136"/>
  <c r="C1138"/>
  <c r="C1140"/>
  <c r="C1142"/>
  <c r="C1144"/>
  <c r="C1146"/>
  <c r="C1148"/>
  <c r="C1150"/>
  <c r="C1152"/>
  <c r="C1154"/>
  <c r="C1156"/>
  <c r="C1158"/>
  <c r="C1160"/>
  <c r="C1162"/>
  <c r="C1164"/>
  <c r="C1166"/>
  <c r="C1168"/>
  <c r="C1170"/>
  <c r="C1172"/>
  <c r="C1174"/>
  <c r="C1176"/>
  <c r="C1178"/>
  <c r="C1180"/>
  <c r="C1182"/>
  <c r="C1184"/>
  <c r="C1186"/>
  <c r="C1188"/>
  <c r="C1190"/>
  <c r="C1192"/>
  <c r="C1194"/>
  <c r="C1196"/>
  <c r="C1198"/>
  <c r="C1200"/>
  <c r="C1202"/>
  <c r="C1204"/>
  <c r="C1206"/>
  <c r="C1208"/>
  <c r="C1210"/>
  <c r="C1212"/>
  <c r="C1214"/>
  <c r="C1222"/>
  <c r="C1224"/>
  <c r="C1226"/>
  <c r="C1228"/>
  <c r="C1230"/>
  <c r="C1232"/>
  <c r="C1234"/>
  <c r="C1236"/>
  <c r="C1238"/>
  <c r="C1240"/>
  <c r="C1242"/>
  <c r="C1244"/>
  <c r="C1246"/>
  <c r="C1250"/>
  <c r="C1254"/>
  <c r="C1258"/>
  <c r="C1262"/>
  <c r="C1266"/>
  <c r="C1270"/>
  <c r="C1274"/>
  <c r="C1285"/>
  <c r="C1289"/>
  <c r="M323"/>
  <c r="M390"/>
  <c r="M422"/>
  <c r="M438"/>
  <c r="M603"/>
  <c r="M398"/>
  <c r="M659"/>
  <c r="M675"/>
  <c r="M859"/>
  <c r="M892"/>
  <c r="M1065"/>
  <c r="M1268"/>
  <c r="I4" i="32"/>
  <c r="J4" s="1"/>
  <c r="D236" i="41"/>
  <c r="D232"/>
  <c r="D226"/>
  <c r="D218"/>
  <c r="D212"/>
  <c r="D206"/>
  <c r="D204"/>
  <c r="D202"/>
  <c r="D194"/>
  <c r="D188"/>
  <c r="D182"/>
  <c r="D174"/>
  <c r="D166"/>
  <c r="D162"/>
  <c r="D156"/>
  <c r="D145"/>
  <c r="D135"/>
  <c r="D126"/>
  <c r="D120"/>
  <c r="D112"/>
  <c r="D106"/>
  <c r="D100"/>
  <c r="D96"/>
  <c r="D94"/>
  <c r="D88"/>
  <c r="D82"/>
  <c r="D76"/>
  <c r="D68"/>
  <c r="D60"/>
  <c r="D56"/>
  <c r="D52"/>
  <c r="D44"/>
  <c r="D36"/>
  <c r="D28"/>
  <c r="D20"/>
  <c r="D12"/>
  <c r="D241"/>
  <c r="D233"/>
  <c r="D223"/>
  <c r="D221"/>
  <c r="D219"/>
  <c r="D211"/>
  <c r="D205"/>
  <c r="D199"/>
  <c r="D191"/>
  <c r="D183"/>
  <c r="D175"/>
  <c r="D167"/>
  <c r="D157"/>
  <c r="D153"/>
  <c r="D146"/>
  <c r="D144"/>
  <c r="D140"/>
  <c r="D136"/>
  <c r="D129"/>
  <c r="D127"/>
  <c r="D125"/>
  <c r="D117"/>
  <c r="D109"/>
  <c r="D105"/>
  <c r="D101"/>
  <c r="D95"/>
  <c r="D89"/>
  <c r="D83"/>
  <c r="D77"/>
  <c r="D69"/>
  <c r="D61"/>
  <c r="D59"/>
  <c r="D57"/>
  <c r="D49"/>
  <c r="D41"/>
  <c r="D33"/>
  <c r="D27"/>
  <c r="D21"/>
  <c r="D19"/>
  <c r="D17"/>
  <c r="D13"/>
  <c r="I18" i="32"/>
  <c r="J18" s="1"/>
  <c r="G1201" i="43"/>
  <c r="G524"/>
  <c r="M1049"/>
  <c r="G821"/>
  <c r="G939"/>
  <c r="G1237"/>
  <c r="G1005"/>
  <c r="M1200"/>
  <c r="M1172"/>
  <c r="M1079"/>
  <c r="M1001"/>
  <c r="G1011"/>
  <c r="G458"/>
  <c r="G492"/>
  <c r="G532"/>
  <c r="M540"/>
  <c r="G556"/>
  <c r="G544"/>
  <c r="M548"/>
  <c r="M630"/>
  <c r="M638"/>
  <c r="M842"/>
  <c r="G1229"/>
  <c r="G1300"/>
  <c r="M838"/>
  <c r="G469"/>
  <c r="M898"/>
  <c r="M890"/>
  <c r="M886"/>
  <c r="G882"/>
  <c r="G878"/>
  <c r="G874"/>
  <c r="G870"/>
  <c r="G866"/>
  <c r="G862"/>
  <c r="G858"/>
  <c r="G854"/>
  <c r="G850"/>
  <c r="G846"/>
  <c r="G652"/>
  <c r="G648"/>
  <c r="G644"/>
  <c r="M520"/>
  <c r="G641"/>
  <c r="G354"/>
  <c r="G355"/>
  <c r="G347"/>
  <c r="G339"/>
  <c r="L462"/>
  <c r="L414"/>
  <c r="L667"/>
  <c r="L668"/>
  <c r="L650"/>
  <c r="L615"/>
  <c r="L609"/>
  <c r="L393"/>
  <c r="L345"/>
  <c r="L336"/>
  <c r="L882"/>
  <c r="L724"/>
  <c r="L708"/>
  <c r="L608"/>
  <c r="L592"/>
  <c r="L580"/>
  <c r="L571"/>
  <c r="L484"/>
  <c r="L447"/>
  <c r="L257"/>
  <c r="L888"/>
  <c r="L204"/>
  <c r="L188"/>
  <c r="L177"/>
  <c r="L1335"/>
  <c r="L1275"/>
  <c r="L1266"/>
  <c r="L1116"/>
  <c r="L1087"/>
  <c r="L223"/>
  <c r="L1283"/>
  <c r="L1115"/>
  <c r="L1011"/>
  <c r="L959"/>
  <c r="L755"/>
  <c r="L82"/>
  <c r="L167"/>
  <c r="L1138"/>
  <c r="L799"/>
  <c r="L894"/>
  <c r="L863"/>
  <c r="L544"/>
  <c r="L530"/>
  <c r="L455"/>
  <c r="L374"/>
  <c r="L356"/>
  <c r="L335"/>
  <c r="L918"/>
  <c r="L907"/>
  <c r="L536"/>
  <c r="L417"/>
  <c r="L245"/>
  <c r="L506"/>
  <c r="L222"/>
  <c r="L1173"/>
  <c r="L1258"/>
  <c r="L1194"/>
  <c r="L1169"/>
  <c r="L1137"/>
  <c r="L981"/>
  <c r="L881" l="1"/>
  <c r="L946"/>
  <c r="L582"/>
  <c r="L258"/>
  <c r="L224"/>
  <c r="L1249"/>
  <c r="L1074"/>
  <c r="L1267"/>
  <c r="L573"/>
  <c r="L1094"/>
  <c r="L1201"/>
  <c r="L439"/>
  <c r="L294"/>
  <c r="L13"/>
  <c r="L31"/>
  <c r="L69"/>
  <c r="L75"/>
  <c r="L103"/>
  <c r="L117"/>
  <c r="L125"/>
  <c r="L145"/>
  <c r="L769"/>
  <c r="L1180"/>
  <c r="L1200"/>
  <c r="L1313"/>
  <c r="L179"/>
  <c r="L203"/>
  <c r="L267"/>
  <c r="L309"/>
  <c r="L319"/>
  <c r="L908"/>
  <c r="L30"/>
  <c r="L50"/>
  <c r="L56"/>
  <c r="L62"/>
  <c r="L94"/>
  <c r="L116"/>
  <c r="L146"/>
  <c r="L734"/>
  <c r="L788"/>
  <c r="L798"/>
  <c r="L820"/>
  <c r="L934"/>
  <c r="L936"/>
  <c r="L944"/>
  <c r="L996"/>
  <c r="L998"/>
  <c r="L1028"/>
  <c r="L1062"/>
  <c r="L1064"/>
  <c r="L1072"/>
  <c r="L1121"/>
  <c r="L1211"/>
  <c r="L1259"/>
  <c r="M894"/>
  <c r="M876"/>
  <c r="M868"/>
  <c r="M860"/>
  <c r="M852"/>
  <c r="M844"/>
  <c r="G331"/>
  <c r="M203"/>
  <c r="M1330"/>
  <c r="M906"/>
  <c r="M902"/>
  <c r="M632"/>
  <c r="M624"/>
  <c r="M620"/>
  <c r="M612"/>
  <c r="M604"/>
  <c r="M596"/>
  <c r="M588"/>
  <c r="M576"/>
  <c r="M564"/>
  <c r="M554"/>
  <c r="M538"/>
  <c r="M490"/>
  <c r="M480"/>
  <c r="M468"/>
  <c r="M456"/>
  <c r="M448"/>
  <c r="M646"/>
  <c r="M908"/>
  <c r="M912"/>
  <c r="M622"/>
  <c r="M614"/>
  <c r="M930"/>
  <c r="M555"/>
  <c r="M560"/>
  <c r="M582"/>
  <c r="M550"/>
  <c r="M526"/>
  <c r="M649"/>
  <c r="M491"/>
  <c r="M598"/>
  <c r="M1299"/>
  <c r="M610"/>
  <c r="M511"/>
  <c r="M510"/>
  <c r="M551"/>
  <c r="M470"/>
  <c r="M411"/>
  <c r="M413"/>
  <c r="M425"/>
  <c r="M429"/>
  <c r="M431"/>
  <c r="M433"/>
  <c r="M435"/>
  <c r="M437"/>
  <c r="M439"/>
  <c r="M441"/>
  <c r="M911"/>
  <c r="M667"/>
  <c r="M151"/>
  <c r="M897"/>
  <c r="G897"/>
  <c r="M483"/>
  <c r="M485"/>
  <c r="M661"/>
  <c r="M871"/>
  <c r="M523"/>
  <c r="M932"/>
  <c r="M926"/>
  <c r="M904"/>
  <c r="M872"/>
  <c r="M864"/>
  <c r="M856"/>
  <c r="M848"/>
  <c r="M840"/>
  <c r="M680"/>
  <c r="M676"/>
  <c r="M672"/>
  <c r="M668"/>
  <c r="M664"/>
  <c r="M660"/>
  <c r="M636"/>
  <c r="M628"/>
  <c r="M460"/>
  <c r="M1280"/>
  <c r="M1314"/>
  <c r="M1338"/>
  <c r="M346"/>
  <c r="G1204"/>
  <c r="M1204"/>
  <c r="G1091"/>
  <c r="M1091"/>
  <c r="G612"/>
  <c r="G894"/>
  <c r="G902"/>
  <c r="G906"/>
  <c r="M1279"/>
  <c r="G576"/>
  <c r="M670"/>
  <c r="M592"/>
  <c r="M464"/>
  <c r="G477"/>
  <c r="G490"/>
  <c r="G448"/>
  <c r="M1107"/>
  <c r="G456"/>
  <c r="G852"/>
  <c r="M922"/>
  <c r="G557"/>
  <c r="G564"/>
  <c r="M1216"/>
  <c r="M1168"/>
  <c r="G596"/>
  <c r="G624"/>
  <c r="G632"/>
  <c r="G868"/>
  <c r="M914"/>
  <c r="G382"/>
  <c r="G517"/>
  <c r="G901"/>
  <c r="G554"/>
  <c r="M514"/>
  <c r="G501"/>
  <c r="G533"/>
  <c r="G657"/>
  <c r="M529"/>
  <c r="M463"/>
  <c r="M506"/>
  <c r="G588"/>
  <c r="G604"/>
  <c r="G620"/>
  <c r="G844"/>
  <c r="G860"/>
  <c r="G876"/>
  <c r="M910"/>
  <c r="M918"/>
  <c r="G453"/>
  <c r="G493"/>
  <c r="G509"/>
  <c r="G525"/>
  <c r="G541"/>
  <c r="M593"/>
  <c r="M857"/>
  <c r="G933"/>
  <c r="M481"/>
  <c r="G601"/>
  <c r="M662"/>
  <c r="M608"/>
  <c r="M572"/>
  <c r="M505"/>
  <c r="M642"/>
  <c r="M474"/>
  <c r="M486"/>
  <c r="M1230"/>
  <c r="M977"/>
  <c r="M643"/>
  <c r="M260"/>
  <c r="M623"/>
  <c r="M893"/>
  <c r="M927"/>
  <c r="M466"/>
  <c r="M673"/>
  <c r="G883"/>
  <c r="G917"/>
  <c r="M473"/>
  <c r="M759"/>
  <c r="M936"/>
  <c r="M1312"/>
  <c r="M1326"/>
  <c r="M1334"/>
  <c r="G873"/>
  <c r="G891"/>
  <c r="G909"/>
  <c r="G925"/>
  <c r="M579"/>
  <c r="M635"/>
  <c r="G583"/>
  <c r="M583"/>
  <c r="G835"/>
  <c r="G549"/>
  <c r="G565"/>
  <c r="M669"/>
  <c r="G839"/>
  <c r="M853"/>
  <c r="G869"/>
  <c r="M877"/>
  <c r="G887"/>
  <c r="G895"/>
  <c r="G905"/>
  <c r="G913"/>
  <c r="G921"/>
  <c r="G929"/>
  <c r="M597"/>
  <c r="M497"/>
  <c r="M449"/>
  <c r="M639"/>
  <c r="M575"/>
  <c r="G589"/>
  <c r="M487"/>
  <c r="M316"/>
  <c r="M885"/>
  <c r="M903"/>
  <c r="M919"/>
  <c r="M482"/>
  <c r="M97"/>
  <c r="M101"/>
  <c r="M105"/>
  <c r="M109"/>
  <c r="M113"/>
  <c r="M955"/>
  <c r="M370"/>
  <c r="M385"/>
  <c r="M335"/>
  <c r="G335"/>
  <c r="M484"/>
  <c r="G484"/>
  <c r="M571"/>
  <c r="M722"/>
  <c r="M653"/>
  <c r="M665"/>
  <c r="M849"/>
  <c r="M561"/>
  <c r="M513"/>
  <c r="G625"/>
  <c r="M585"/>
  <c r="M678"/>
  <c r="M553"/>
  <c r="M459"/>
  <c r="M537"/>
  <c r="M928"/>
  <c r="M674"/>
  <c r="M584"/>
  <c r="M530"/>
  <c r="M580"/>
  <c r="G480"/>
  <c r="M467"/>
  <c r="M682"/>
  <c r="M1244"/>
  <c r="M1114"/>
  <c r="M1025"/>
  <c r="M611"/>
  <c r="M751"/>
  <c r="G109"/>
  <c r="M300"/>
  <c r="M292"/>
  <c r="M276"/>
  <c r="M236"/>
  <c r="M192"/>
  <c r="M1030"/>
  <c r="M1076"/>
  <c r="M882"/>
  <c r="M878"/>
  <c r="M874"/>
  <c r="M870"/>
  <c r="M866"/>
  <c r="M862"/>
  <c r="M858"/>
  <c r="M854"/>
  <c r="M850"/>
  <c r="M846"/>
  <c r="M656"/>
  <c r="M652"/>
  <c r="M648"/>
  <c r="M644"/>
  <c r="M556"/>
  <c r="M552"/>
  <c r="M544"/>
  <c r="M532"/>
  <c r="M524"/>
  <c r="M500"/>
  <c r="M492"/>
  <c r="M458"/>
  <c r="G664"/>
  <c r="G672"/>
  <c r="G680"/>
  <c r="G848"/>
  <c r="G856"/>
  <c r="G864"/>
  <c r="G872"/>
  <c r="M888"/>
  <c r="M920"/>
  <c r="G926"/>
  <c r="M461"/>
  <c r="M573"/>
  <c r="M617"/>
  <c r="M637"/>
  <c r="M671"/>
  <c r="M681"/>
  <c r="M861"/>
  <c r="M881"/>
  <c r="M889"/>
  <c r="M899"/>
  <c r="M907"/>
  <c r="M915"/>
  <c r="M923"/>
  <c r="M931"/>
  <c r="M539"/>
  <c r="M507"/>
  <c r="M471"/>
  <c r="M654"/>
  <c r="M568"/>
  <c r="M489"/>
  <c r="M606"/>
  <c r="M590"/>
  <c r="M594"/>
  <c r="M574"/>
  <c r="M543"/>
  <c r="M535"/>
  <c r="M518"/>
  <c r="M851"/>
  <c r="M542"/>
  <c r="M771"/>
  <c r="M1240"/>
  <c r="M599"/>
  <c r="M735"/>
  <c r="M961"/>
  <c r="M1214"/>
  <c r="M578"/>
  <c r="M1192"/>
  <c r="M1154"/>
  <c r="M1077"/>
  <c r="M595"/>
  <c r="M494"/>
  <c r="M534"/>
  <c r="M195"/>
  <c r="G1076"/>
  <c r="M1195"/>
  <c r="M952"/>
  <c r="M982"/>
  <c r="M1018"/>
  <c r="M1034"/>
  <c r="M1084"/>
  <c r="M1143"/>
  <c r="M1149"/>
  <c r="M1191"/>
  <c r="M252"/>
  <c r="M268"/>
  <c r="M308"/>
  <c r="M324"/>
  <c r="M609"/>
  <c r="M1020"/>
  <c r="G1020"/>
  <c r="G1179"/>
  <c r="M1179"/>
  <c r="G217"/>
  <c r="M217"/>
  <c r="M1243"/>
  <c r="G1243"/>
  <c r="G1227"/>
  <c r="M1227"/>
  <c r="M855"/>
  <c r="M845"/>
  <c r="M841"/>
  <c r="M677"/>
  <c r="M655"/>
  <c r="M633"/>
  <c r="M621"/>
  <c r="M613"/>
  <c r="M591"/>
  <c r="M581"/>
  <c r="M1177"/>
  <c r="M1113"/>
  <c r="M1048"/>
  <c r="M954"/>
  <c r="M1219"/>
  <c r="M84"/>
  <c r="M88"/>
  <c r="M92"/>
  <c r="M96"/>
  <c r="M108"/>
  <c r="M172"/>
  <c r="M196"/>
  <c r="M208"/>
  <c r="M242"/>
  <c r="M310"/>
  <c r="M318"/>
  <c r="M326"/>
  <c r="M337"/>
  <c r="M359"/>
  <c r="M361"/>
  <c r="M394"/>
  <c r="M396"/>
  <c r="M404"/>
  <c r="M406"/>
  <c r="M426"/>
  <c r="G455"/>
  <c r="M455"/>
  <c r="G476"/>
  <c r="M476"/>
  <c r="M640"/>
  <c r="G640"/>
  <c r="M100"/>
  <c r="G100"/>
  <c r="M1313"/>
  <c r="G1313"/>
  <c r="G924"/>
  <c r="M924"/>
  <c r="G867"/>
  <c r="M867"/>
  <c r="G847"/>
  <c r="M847"/>
  <c r="M371"/>
  <c r="M373"/>
  <c r="M379"/>
  <c r="M381"/>
  <c r="M386"/>
  <c r="M645"/>
  <c r="M577"/>
  <c r="M605"/>
  <c r="M563"/>
  <c r="M547"/>
  <c r="M531"/>
  <c r="M515"/>
  <c r="M499"/>
  <c r="M479"/>
  <c r="M451"/>
  <c r="M629"/>
  <c r="M559"/>
  <c r="M527"/>
  <c r="M495"/>
  <c r="M567"/>
  <c r="M587"/>
  <c r="M1297"/>
  <c r="G552"/>
  <c r="M462"/>
  <c r="M454"/>
  <c r="M75"/>
  <c r="G105"/>
  <c r="G113"/>
  <c r="M450"/>
  <c r="G84"/>
  <c r="G92"/>
  <c r="M1298"/>
  <c r="M1259"/>
  <c r="G320"/>
  <c r="M1247"/>
  <c r="M1211"/>
  <c r="G468"/>
  <c r="M570"/>
  <c r="M634"/>
  <c r="M81"/>
  <c r="M86"/>
  <c r="M94"/>
  <c r="M360"/>
  <c r="M372"/>
  <c r="M374"/>
  <c r="M376"/>
  <c r="M378"/>
  <c r="M380"/>
  <c r="M387"/>
  <c r="M389"/>
  <c r="M391"/>
  <c r="M395"/>
  <c r="M399"/>
  <c r="M405"/>
  <c r="M407"/>
  <c r="M415"/>
  <c r="M383"/>
  <c r="G146"/>
  <c r="M146"/>
  <c r="M99"/>
  <c r="M815"/>
  <c r="M1340"/>
  <c r="M1324"/>
  <c r="G503"/>
  <c r="M503"/>
  <c r="G475"/>
  <c r="M475"/>
  <c r="G457"/>
  <c r="M457"/>
  <c r="M980"/>
  <c r="G980"/>
  <c r="G1274"/>
  <c r="M1274"/>
  <c r="G566"/>
  <c r="M566"/>
  <c r="G528"/>
  <c r="M528"/>
  <c r="G516"/>
  <c r="M516"/>
  <c r="G508"/>
  <c r="M508"/>
  <c r="G496"/>
  <c r="M496"/>
  <c r="G478"/>
  <c r="M478"/>
  <c r="G472"/>
  <c r="M472"/>
  <c r="G1258"/>
  <c r="M1258"/>
  <c r="G1178"/>
  <c r="M1178"/>
  <c r="G1134"/>
  <c r="M1134"/>
  <c r="G1053"/>
  <c r="M1053"/>
  <c r="G949"/>
  <c r="M949"/>
  <c r="G937"/>
  <c r="M937"/>
  <c r="G763"/>
  <c r="M763"/>
  <c r="G87"/>
  <c r="M87"/>
  <c r="M89"/>
  <c r="G89"/>
  <c r="G177"/>
  <c r="M177"/>
  <c r="G259"/>
  <c r="M259"/>
  <c r="G267"/>
  <c r="M267"/>
  <c r="G313"/>
  <c r="M313"/>
  <c r="G558"/>
  <c r="M558"/>
  <c r="G627"/>
  <c r="M627"/>
  <c r="G651"/>
  <c r="M651"/>
  <c r="G663"/>
  <c r="M663"/>
  <c r="G683"/>
  <c r="M683"/>
  <c r="G879"/>
  <c r="M879"/>
  <c r="G900"/>
  <c r="M900"/>
  <c r="G843"/>
  <c r="M843"/>
  <c r="G619"/>
  <c r="M619"/>
  <c r="G569"/>
  <c r="M569"/>
  <c r="G521"/>
  <c r="M521"/>
  <c r="G884"/>
  <c r="M884"/>
  <c r="G658"/>
  <c r="M658"/>
  <c r="G616"/>
  <c r="M616"/>
  <c r="G600"/>
  <c r="M600"/>
  <c r="M522"/>
  <c r="G522"/>
  <c r="G502"/>
  <c r="M502"/>
  <c r="G498"/>
  <c r="M498"/>
  <c r="G1128"/>
  <c r="M1128"/>
  <c r="G1101"/>
  <c r="M1101"/>
  <c r="G1106"/>
  <c r="M1106"/>
  <c r="M170"/>
  <c r="G170"/>
  <c r="G174"/>
  <c r="M174"/>
  <c r="M178"/>
  <c r="G178"/>
  <c r="M188"/>
  <c r="G188"/>
  <c r="G204"/>
  <c r="M204"/>
  <c r="G212"/>
  <c r="M212"/>
  <c r="G228"/>
  <c r="M228"/>
  <c r="G230"/>
  <c r="M230"/>
  <c r="M232"/>
  <c r="G232"/>
  <c r="G244"/>
  <c r="M244"/>
  <c r="G246"/>
  <c r="M246"/>
  <c r="M1315"/>
  <c r="M1317"/>
  <c r="M1319"/>
  <c r="M1321"/>
  <c r="M1323"/>
  <c r="M1325"/>
  <c r="M1327"/>
  <c r="M1329"/>
  <c r="M1331"/>
  <c r="M1335"/>
  <c r="M1337"/>
  <c r="M1339"/>
  <c r="M836"/>
  <c r="M1220"/>
  <c r="M1316"/>
  <c r="M1318"/>
  <c r="M1320"/>
  <c r="M1328"/>
  <c r="M1332"/>
  <c r="M1336"/>
  <c r="M837"/>
  <c r="M1009"/>
  <c r="M1282"/>
  <c r="G255"/>
  <c r="M255"/>
  <c r="G301"/>
  <c r="M301"/>
  <c r="G165"/>
  <c r="M165"/>
  <c r="G733"/>
  <c r="M733"/>
  <c r="G731"/>
  <c r="M731"/>
  <c r="M729"/>
  <c r="G729"/>
  <c r="G727"/>
  <c r="M727"/>
  <c r="G725"/>
  <c r="M725"/>
  <c r="G723"/>
  <c r="M723"/>
  <c r="G718"/>
  <c r="M718"/>
  <c r="G716"/>
  <c r="M716"/>
  <c r="M714"/>
  <c r="G714"/>
  <c r="G694"/>
  <c r="M694"/>
  <c r="G692"/>
  <c r="M692"/>
  <c r="M690"/>
  <c r="G690"/>
  <c r="G686"/>
  <c r="M686"/>
  <c r="M684"/>
  <c r="G684"/>
  <c r="G446"/>
  <c r="M446"/>
  <c r="G444"/>
  <c r="M444"/>
  <c r="M256"/>
  <c r="G256"/>
  <c r="M272"/>
  <c r="G272"/>
  <c r="M296"/>
  <c r="G296"/>
  <c r="M306"/>
  <c r="G306"/>
  <c r="M1108"/>
  <c r="G1108"/>
  <c r="G732"/>
  <c r="M732"/>
  <c r="G730"/>
  <c r="M730"/>
  <c r="M726"/>
  <c r="G726"/>
  <c r="G724"/>
  <c r="M724"/>
  <c r="M721"/>
  <c r="G721"/>
  <c r="G711"/>
  <c r="M711"/>
  <c r="M709"/>
  <c r="G709"/>
  <c r="M703"/>
  <c r="G703"/>
  <c r="G701"/>
  <c r="M701"/>
  <c r="G699"/>
  <c r="M699"/>
  <c r="G697"/>
  <c r="M697"/>
  <c r="G695"/>
  <c r="M695"/>
  <c r="M693"/>
  <c r="G693"/>
  <c r="G691"/>
  <c r="M691"/>
  <c r="G689"/>
  <c r="M689"/>
  <c r="G685"/>
  <c r="M685"/>
  <c r="G443"/>
  <c r="M443"/>
  <c r="M12"/>
  <c r="M16"/>
  <c r="M26"/>
  <c r="M36"/>
  <c r="M38"/>
  <c r="M40"/>
  <c r="M42"/>
  <c r="M44"/>
  <c r="M46"/>
  <c r="M48"/>
  <c r="M58"/>
  <c r="M66"/>
  <c r="M688"/>
  <c r="M696"/>
  <c r="M698"/>
  <c r="M700"/>
  <c r="M702"/>
  <c r="M704"/>
  <c r="M706"/>
  <c r="M708"/>
  <c r="M710"/>
  <c r="M712"/>
  <c r="M720"/>
  <c r="M728"/>
  <c r="M1277"/>
  <c r="M294"/>
  <c r="M11"/>
  <c r="M15"/>
  <c r="M19"/>
  <c r="M23"/>
  <c r="M35"/>
  <c r="M39"/>
  <c r="M47"/>
  <c r="M51"/>
  <c r="M53"/>
  <c r="M57"/>
  <c r="M59"/>
  <c r="M63"/>
  <c r="M67"/>
  <c r="M71"/>
  <c r="M445"/>
  <c r="M447"/>
  <c r="M687"/>
  <c r="M705"/>
  <c r="M713"/>
  <c r="M715"/>
  <c r="M717"/>
  <c r="M719"/>
  <c r="G119"/>
  <c r="M119"/>
  <c r="M224"/>
  <c r="G224"/>
  <c r="M240"/>
  <c r="G240"/>
  <c r="M274"/>
  <c r="G274"/>
  <c r="G168"/>
  <c r="M168"/>
  <c r="M264"/>
  <c r="G264"/>
  <c r="G287"/>
  <c r="M287"/>
  <c r="G184"/>
  <c r="M184"/>
  <c r="M200"/>
  <c r="G200"/>
  <c r="M210"/>
  <c r="G210"/>
  <c r="G269"/>
  <c r="M269"/>
  <c r="M288"/>
  <c r="G288"/>
  <c r="M304"/>
  <c r="G304"/>
  <c r="M322"/>
  <c r="G322"/>
  <c r="L55"/>
  <c r="M55"/>
  <c r="M7"/>
  <c r="M60"/>
  <c r="M73"/>
  <c r="M132"/>
  <c r="M134"/>
  <c r="M136"/>
  <c r="M138"/>
  <c r="M140"/>
  <c r="M142"/>
  <c r="M144"/>
  <c r="M154"/>
  <c r="M746"/>
  <c r="M750"/>
  <c r="M754"/>
  <c r="M762"/>
  <c r="M766"/>
  <c r="M778"/>
  <c r="M786"/>
  <c r="M798"/>
  <c r="M810"/>
  <c r="M814"/>
  <c r="M818"/>
  <c r="M826"/>
  <c r="M948"/>
  <c r="M958"/>
  <c r="M960"/>
  <c r="M966"/>
  <c r="M970"/>
  <c r="M976"/>
  <c r="M978"/>
  <c r="M984"/>
  <c r="M990"/>
  <c r="M992"/>
  <c r="M994"/>
  <c r="M1000"/>
  <c r="M1002"/>
  <c r="M1006"/>
  <c r="M1012"/>
  <c r="M1014"/>
  <c r="M1026"/>
  <c r="M1036"/>
  <c r="M1042"/>
  <c r="M1044"/>
  <c r="M1046"/>
  <c r="M1050"/>
  <c r="M1052"/>
  <c r="M1058"/>
  <c r="M1060"/>
  <c r="M1066"/>
  <c r="M1070"/>
  <c r="M1082"/>
  <c r="M1086"/>
  <c r="M1092"/>
  <c r="M1098"/>
  <c r="M1100"/>
  <c r="M1102"/>
  <c r="M1109"/>
  <c r="M1115"/>
  <c r="M1119"/>
  <c r="M1125"/>
  <c r="M1131"/>
  <c r="M1135"/>
  <c r="M1141"/>
  <c r="M1147"/>
  <c r="M1151"/>
  <c r="M1157"/>
  <c r="M1163"/>
  <c r="M1167"/>
  <c r="M1173"/>
  <c r="M1183"/>
  <c r="M1189"/>
  <c r="M1197"/>
  <c r="M1201"/>
  <c r="M1203"/>
  <c r="M1205"/>
  <c r="M1207"/>
  <c r="M1209"/>
  <c r="M1213"/>
  <c r="M1215"/>
  <c r="M1217"/>
  <c r="M536"/>
  <c r="M586"/>
  <c r="G500"/>
  <c r="M504"/>
  <c r="M198"/>
  <c r="M214"/>
  <c r="M262"/>
  <c r="M278"/>
  <c r="M79"/>
  <c r="M103"/>
  <c r="M111"/>
  <c r="M115"/>
  <c r="M131"/>
  <c r="M135"/>
  <c r="M139"/>
  <c r="M143"/>
  <c r="M147"/>
  <c r="M149"/>
  <c r="M153"/>
  <c r="M155"/>
  <c r="M159"/>
  <c r="M739"/>
  <c r="M743"/>
  <c r="M749"/>
  <c r="M753"/>
  <c r="M755"/>
  <c r="M757"/>
  <c r="M761"/>
  <c r="M767"/>
  <c r="M775"/>
  <c r="M777"/>
  <c r="M779"/>
  <c r="M781"/>
  <c r="M783"/>
  <c r="M785"/>
  <c r="M787"/>
  <c r="M789"/>
  <c r="M791"/>
  <c r="M793"/>
  <c r="M795"/>
  <c r="M797"/>
  <c r="M799"/>
  <c r="M801"/>
  <c r="M803"/>
  <c r="M805"/>
  <c r="M809"/>
  <c r="M811"/>
  <c r="M813"/>
  <c r="M817"/>
  <c r="M819"/>
  <c r="M821"/>
  <c r="M825"/>
  <c r="M829"/>
  <c r="M831"/>
  <c r="M935"/>
  <c r="M939"/>
  <c r="M941"/>
  <c r="M943"/>
  <c r="M945"/>
  <c r="M951"/>
  <c r="M953"/>
  <c r="M959"/>
  <c r="M963"/>
  <c r="M965"/>
  <c r="M967"/>
  <c r="M969"/>
  <c r="M971"/>
  <c r="M973"/>
  <c r="M975"/>
  <c r="M985"/>
  <c r="M993"/>
  <c r="M997"/>
  <c r="M1003"/>
  <c r="M1011"/>
  <c r="M1013"/>
  <c r="M1017"/>
  <c r="M1019"/>
  <c r="M1027"/>
  <c r="M1029"/>
  <c r="M1031"/>
  <c r="M1033"/>
  <c r="M1035"/>
  <c r="M1041"/>
  <c r="M1043"/>
  <c r="M1045"/>
  <c r="M1047"/>
  <c r="M1055"/>
  <c r="M1059"/>
  <c r="M1061"/>
  <c r="M1063"/>
  <c r="M1067"/>
  <c r="M1069"/>
  <c r="M1071"/>
  <c r="M1073"/>
  <c r="M1075"/>
  <c r="M1083"/>
  <c r="M1085"/>
  <c r="M1087"/>
  <c r="M1089"/>
  <c r="M1093"/>
  <c r="M1095"/>
  <c r="M1097"/>
  <c r="M1099"/>
  <c r="M1103"/>
  <c r="M1105"/>
  <c r="M1110"/>
  <c r="M1112"/>
  <c r="M1118"/>
  <c r="M1120"/>
  <c r="M1122"/>
  <c r="M1124"/>
  <c r="M1130"/>
  <c r="M1136"/>
  <c r="M1138"/>
  <c r="M1144"/>
  <c r="M1146"/>
  <c r="M1150"/>
  <c r="M1152"/>
  <c r="M1156"/>
  <c r="M1160"/>
  <c r="M1162"/>
  <c r="M1166"/>
  <c r="M1170"/>
  <c r="M1174"/>
  <c r="M1176"/>
  <c r="M1182"/>
  <c r="M1184"/>
  <c r="M1186"/>
  <c r="M1188"/>
  <c r="M1194"/>
  <c r="M1198"/>
  <c r="M1202"/>
  <c r="M1208"/>
  <c r="M1210"/>
  <c r="M1212"/>
  <c r="M1222"/>
  <c r="M1225"/>
  <c r="M1229"/>
  <c r="M1231"/>
  <c r="M1233"/>
  <c r="M1235"/>
  <c r="M1237"/>
  <c r="M1241"/>
  <c r="M1245"/>
  <c r="M1249"/>
  <c r="M1253"/>
  <c r="M1255"/>
  <c r="M1257"/>
  <c r="M1261"/>
  <c r="M1263"/>
  <c r="M1265"/>
  <c r="M1271"/>
  <c r="M1275"/>
  <c r="M1286"/>
  <c r="M1294"/>
  <c r="M1302"/>
  <c r="M1310"/>
  <c r="M332"/>
  <c r="M336"/>
  <c r="M340"/>
  <c r="M342"/>
  <c r="M344"/>
  <c r="M350"/>
  <c r="M356"/>
  <c r="M364"/>
  <c r="M368"/>
  <c r="M393"/>
  <c r="M401"/>
  <c r="M409"/>
  <c r="G1343"/>
  <c r="M1343"/>
  <c r="G1281"/>
  <c r="M1281"/>
  <c r="M1224"/>
  <c r="M1226"/>
  <c r="M1228"/>
  <c r="M1232"/>
  <c r="M1234"/>
  <c r="M1236"/>
  <c r="M1238"/>
  <c r="M1242"/>
  <c r="M1246"/>
  <c r="M1248"/>
  <c r="M1250"/>
  <c r="M1252"/>
  <c r="M1254"/>
  <c r="M1256"/>
  <c r="M1260"/>
  <c r="M1262"/>
  <c r="M1266"/>
  <c r="M1270"/>
  <c r="M1272"/>
  <c r="M1283"/>
  <c r="M1285"/>
  <c r="M1287"/>
  <c r="M1291"/>
  <c r="M1293"/>
  <c r="M1295"/>
  <c r="M1301"/>
  <c r="M1303"/>
  <c r="M1305"/>
  <c r="M1307"/>
  <c r="M1309"/>
  <c r="M1311"/>
  <c r="M339"/>
  <c r="M347"/>
  <c r="M349"/>
  <c r="M351"/>
  <c r="M353"/>
  <c r="M355"/>
  <c r="M357"/>
  <c r="M363"/>
  <c r="M365"/>
  <c r="M367"/>
  <c r="M375"/>
  <c r="M377"/>
  <c r="M392"/>
  <c r="M414"/>
  <c r="M416"/>
  <c r="M647"/>
  <c r="M880"/>
  <c r="M833"/>
  <c r="M167"/>
  <c r="M169"/>
  <c r="M171"/>
  <c r="M181"/>
  <c r="M185"/>
  <c r="M187"/>
  <c r="M201"/>
  <c r="M207"/>
  <c r="M219"/>
  <c r="M227"/>
  <c r="M233"/>
  <c r="M235"/>
  <c r="M239"/>
  <c r="M249"/>
  <c r="M251"/>
  <c r="M265"/>
  <c r="M283"/>
  <c r="M291"/>
  <c r="M297"/>
  <c r="M299"/>
  <c r="M303"/>
  <c r="M315"/>
  <c r="M321"/>
  <c r="M417"/>
  <c r="M419"/>
  <c r="M421"/>
  <c r="M423"/>
  <c r="M1221"/>
  <c r="M1010"/>
  <c r="M1008"/>
  <c r="M1278"/>
  <c r="M1218"/>
  <c r="M1341"/>
  <c r="M834"/>
  <c r="M832"/>
  <c r="M1007"/>
  <c r="G403"/>
  <c r="M403"/>
  <c r="M1193"/>
  <c r="G1193"/>
  <c r="M1161"/>
  <c r="G1161"/>
  <c r="M1145"/>
  <c r="G1145"/>
  <c r="M1129"/>
  <c r="G1129"/>
  <c r="M1096"/>
  <c r="G1096"/>
  <c r="M1080"/>
  <c r="G1080"/>
  <c r="M1064"/>
  <c r="G1064"/>
  <c r="M1032"/>
  <c r="G1032"/>
  <c r="M1016"/>
  <c r="G1016"/>
  <c r="M996"/>
  <c r="G996"/>
  <c r="M964"/>
  <c r="G964"/>
  <c r="M946"/>
  <c r="G946"/>
  <c r="M940"/>
  <c r="G940"/>
  <c r="M934"/>
  <c r="G934"/>
  <c r="M824"/>
  <c r="G824"/>
  <c r="M816"/>
  <c r="G816"/>
  <c r="M808"/>
  <c r="G808"/>
  <c r="M804"/>
  <c r="G804"/>
  <c r="M796"/>
  <c r="G796"/>
  <c r="M790"/>
  <c r="G790"/>
  <c r="M784"/>
  <c r="G784"/>
  <c r="M776"/>
  <c r="G776"/>
  <c r="M772"/>
  <c r="G772"/>
  <c r="M764"/>
  <c r="G764"/>
  <c r="M758"/>
  <c r="G758"/>
  <c r="M752"/>
  <c r="G752"/>
  <c r="M744"/>
  <c r="G744"/>
  <c r="M740"/>
  <c r="G740"/>
  <c r="M736"/>
  <c r="G736"/>
  <c r="G626"/>
  <c r="M626"/>
  <c r="G562"/>
  <c r="M562"/>
  <c r="G546"/>
  <c r="M546"/>
  <c r="G366"/>
  <c r="M366"/>
  <c r="G981"/>
  <c r="M981"/>
  <c r="I8" i="32"/>
  <c r="J8" s="1"/>
  <c r="L6" i="43" s="1"/>
  <c r="D238" i="41"/>
  <c r="D234"/>
  <c r="D228"/>
  <c r="D224"/>
  <c r="D220"/>
  <c r="D216"/>
  <c r="D208"/>
  <c r="D200"/>
  <c r="D196"/>
  <c r="D192"/>
  <c r="D184"/>
  <c r="D180"/>
  <c r="D176"/>
  <c r="D172"/>
  <c r="D168"/>
  <c r="D164"/>
  <c r="D160"/>
  <c r="D154"/>
  <c r="D147"/>
  <c r="D141"/>
  <c r="D137"/>
  <c r="D130"/>
  <c r="D122"/>
  <c r="D118"/>
  <c r="D114"/>
  <c r="D110"/>
  <c r="D102"/>
  <c r="D98"/>
  <c r="D90"/>
  <c r="D86"/>
  <c r="D78"/>
  <c r="D74"/>
  <c r="D70"/>
  <c r="D66"/>
  <c r="D62"/>
  <c r="D58"/>
  <c r="D54"/>
  <c r="D50"/>
  <c r="D46"/>
  <c r="D42"/>
  <c r="D38"/>
  <c r="D34"/>
  <c r="D30"/>
  <c r="D26"/>
  <c r="D22"/>
  <c r="D18"/>
  <c r="D14"/>
  <c r="D10"/>
  <c r="D6"/>
  <c r="D239"/>
  <c r="D235"/>
  <c r="D229"/>
  <c r="D225"/>
  <c r="D217"/>
  <c r="D213"/>
  <c r="D209"/>
  <c r="D201"/>
  <c r="D197"/>
  <c r="D193"/>
  <c r="D189"/>
  <c r="D185"/>
  <c r="D181"/>
  <c r="D177"/>
  <c r="D173"/>
  <c r="D169"/>
  <c r="D165"/>
  <c r="D161"/>
  <c r="D155"/>
  <c r="D148"/>
  <c r="D138"/>
  <c r="D131"/>
  <c r="D123"/>
  <c r="D119"/>
  <c r="D115"/>
  <c r="D111"/>
  <c r="D107"/>
  <c r="D103"/>
  <c r="D99"/>
  <c r="D91"/>
  <c r="D87"/>
  <c r="D79"/>
  <c r="D75"/>
  <c r="D71"/>
  <c r="D67"/>
  <c r="D63"/>
  <c r="D55"/>
  <c r="D51"/>
  <c r="D47"/>
  <c r="D43"/>
  <c r="D39"/>
  <c r="D35"/>
  <c r="D31"/>
  <c r="D23"/>
  <c r="D15"/>
  <c r="D11"/>
  <c r="D7"/>
  <c r="M64" i="43"/>
  <c r="G64"/>
  <c r="M69"/>
  <c r="G69"/>
  <c r="M77"/>
  <c r="G77"/>
  <c r="G83"/>
  <c r="M83"/>
  <c r="M85"/>
  <c r="G85"/>
  <c r="M90"/>
  <c r="G90"/>
  <c r="M91"/>
  <c r="G91"/>
  <c r="M93"/>
  <c r="G93"/>
  <c r="G95"/>
  <c r="M95"/>
  <c r="G98"/>
  <c r="M98"/>
  <c r="M102"/>
  <c r="G102"/>
  <c r="M104"/>
  <c r="G104"/>
  <c r="M106"/>
  <c r="G106"/>
  <c r="M110"/>
  <c r="G110"/>
  <c r="M112"/>
  <c r="G112"/>
  <c r="G118"/>
  <c r="M118"/>
  <c r="M123"/>
  <c r="G123"/>
  <c r="G127"/>
  <c r="M127"/>
  <c r="G206"/>
  <c r="M206"/>
  <c r="G211"/>
  <c r="M211"/>
  <c r="G213"/>
  <c r="M213"/>
  <c r="G215"/>
  <c r="M215"/>
  <c r="M216"/>
  <c r="G216"/>
  <c r="M218"/>
  <c r="G218"/>
  <c r="M225"/>
  <c r="G225"/>
  <c r="G270"/>
  <c r="M270"/>
  <c r="G275"/>
  <c r="M275"/>
  <c r="G277"/>
  <c r="M277"/>
  <c r="G279"/>
  <c r="M279"/>
  <c r="M280"/>
  <c r="G280"/>
  <c r="M282"/>
  <c r="G282"/>
  <c r="G289"/>
  <c r="M289"/>
  <c r="G875"/>
  <c r="M875"/>
  <c r="G865"/>
  <c r="M865"/>
  <c r="G631"/>
  <c r="M631"/>
  <c r="G615"/>
  <c r="M615"/>
  <c r="G607"/>
  <c r="M607"/>
  <c r="G545"/>
  <c r="M545"/>
  <c r="G519"/>
  <c r="M519"/>
  <c r="G465"/>
  <c r="M465"/>
  <c r="G1289"/>
  <c r="M1289"/>
  <c r="G916"/>
  <c r="M916"/>
  <c r="G452"/>
  <c r="M452"/>
  <c r="G1190"/>
  <c r="M1190"/>
  <c r="G1158"/>
  <c r="M1158"/>
  <c r="G1126"/>
  <c r="M1126"/>
  <c r="G1021"/>
  <c r="M1021"/>
  <c r="G1264"/>
  <c r="M1264"/>
  <c r="G1206"/>
  <c r="M1206"/>
  <c r="G1196"/>
  <c r="M1196"/>
  <c r="G1180"/>
  <c r="M1180"/>
  <c r="G1164"/>
  <c r="M1164"/>
  <c r="G1148"/>
  <c r="M1148"/>
  <c r="G1132"/>
  <c r="M1132"/>
  <c r="G1116"/>
  <c r="M1116"/>
  <c r="G1081"/>
  <c r="M1081"/>
  <c r="G1039"/>
  <c r="M1039"/>
  <c r="G1023"/>
  <c r="M1023"/>
  <c r="M995"/>
  <c r="G995"/>
  <c r="M987"/>
  <c r="G987"/>
  <c r="M979"/>
  <c r="G979"/>
  <c r="G827"/>
  <c r="M827"/>
  <c r="G747"/>
  <c r="M747"/>
  <c r="G8"/>
  <c r="M8"/>
  <c r="M10"/>
  <c r="G10"/>
  <c r="M21"/>
  <c r="G21"/>
  <c r="G27"/>
  <c r="M27"/>
  <c r="G31"/>
  <c r="M31"/>
  <c r="M160"/>
  <c r="G160"/>
  <c r="G1057"/>
  <c r="M1057"/>
  <c r="M1068"/>
  <c r="G1068"/>
  <c r="M1074"/>
  <c r="G1074"/>
  <c r="M1078"/>
  <c r="G1078"/>
  <c r="M1090"/>
  <c r="G1090"/>
  <c r="G1094"/>
  <c r="M1094"/>
  <c r="G1127"/>
  <c r="M1127"/>
  <c r="G1133"/>
  <c r="M1133"/>
  <c r="M1139"/>
  <c r="G1139"/>
  <c r="G1159"/>
  <c r="M1159"/>
  <c r="M1165"/>
  <c r="G1165"/>
  <c r="G1171"/>
  <c r="M1171"/>
  <c r="M1175"/>
  <c r="G1175"/>
  <c r="M1181"/>
  <c r="G1181"/>
  <c r="M1187"/>
  <c r="G1187"/>
  <c r="M173"/>
  <c r="G173"/>
  <c r="G175"/>
  <c r="M175"/>
  <c r="G176"/>
  <c r="M176"/>
  <c r="G179"/>
  <c r="M179"/>
  <c r="M180"/>
  <c r="G180"/>
  <c r="M182"/>
  <c r="G182"/>
  <c r="M183"/>
  <c r="G183"/>
  <c r="M186"/>
  <c r="G186"/>
  <c r="M193"/>
  <c r="G193"/>
  <c r="G238"/>
  <c r="M238"/>
  <c r="G243"/>
  <c r="M243"/>
  <c r="G245"/>
  <c r="M245"/>
  <c r="G247"/>
  <c r="M247"/>
  <c r="M248"/>
  <c r="G248"/>
  <c r="M250"/>
  <c r="G250"/>
  <c r="M257"/>
  <c r="G257"/>
  <c r="G302"/>
  <c r="M302"/>
  <c r="G307"/>
  <c r="M307"/>
  <c r="G309"/>
  <c r="M309"/>
  <c r="G311"/>
  <c r="M311"/>
  <c r="M312"/>
  <c r="G312"/>
  <c r="M314"/>
  <c r="G314"/>
  <c r="L327"/>
  <c r="L707"/>
  <c r="L26"/>
  <c r="L63"/>
  <c r="L749"/>
  <c r="L754"/>
  <c r="L777"/>
  <c r="L813"/>
  <c r="L1105"/>
  <c r="L44"/>
  <c r="L140"/>
  <c r="L753"/>
  <c r="L801"/>
  <c r="L945"/>
  <c r="L997"/>
  <c r="L1033"/>
  <c r="L1052"/>
  <c r="L1110"/>
  <c r="L1174"/>
  <c r="L1210"/>
  <c r="L1237"/>
  <c r="L1253"/>
  <c r="L1302"/>
  <c r="L1324"/>
  <c r="L169"/>
  <c r="L178"/>
  <c r="L192"/>
  <c r="L214"/>
  <c r="L246"/>
  <c r="L490"/>
  <c r="L904"/>
  <c r="L935"/>
  <c r="L948"/>
  <c r="L958"/>
  <c r="L967"/>
  <c r="L990"/>
  <c r="L1012"/>
  <c r="L1044"/>
  <c r="L1085"/>
  <c r="L1109"/>
  <c r="L1209"/>
  <c r="L1250"/>
  <c r="L1291"/>
  <c r="L1307"/>
  <c r="L1323"/>
  <c r="L170"/>
  <c r="L218"/>
  <c r="L249"/>
  <c r="L375"/>
  <c r="L623"/>
  <c r="L687"/>
  <c r="L920"/>
  <c r="L266"/>
  <c r="L270"/>
  <c r="L282"/>
  <c r="L318"/>
  <c r="L392"/>
  <c r="L445"/>
  <c r="L456"/>
  <c r="L472"/>
  <c r="L509"/>
  <c r="L529"/>
  <c r="L568"/>
  <c r="L594"/>
  <c r="L610"/>
  <c r="L626"/>
  <c r="L637"/>
  <c r="L646"/>
  <c r="L662"/>
  <c r="L674"/>
  <c r="L685"/>
  <c r="L690"/>
  <c r="L694"/>
  <c r="L706"/>
  <c r="L717"/>
  <c r="L726"/>
  <c r="L846"/>
  <c r="L874"/>
  <c r="L911"/>
  <c r="L274"/>
  <c r="L297"/>
  <c r="L320"/>
  <c r="L361"/>
  <c r="L387"/>
  <c r="L405"/>
  <c r="L423"/>
  <c r="L441"/>
  <c r="L460"/>
  <c r="L469"/>
  <c r="L480"/>
  <c r="L498"/>
  <c r="L512"/>
  <c r="L533"/>
  <c r="L547"/>
  <c r="L581"/>
  <c r="L599"/>
  <c r="L613"/>
  <c r="L634"/>
  <c r="L657"/>
  <c r="L677"/>
  <c r="L698"/>
  <c r="L712"/>
  <c r="L730"/>
  <c r="L857"/>
  <c r="L877"/>
  <c r="L887"/>
  <c r="L919"/>
  <c r="L19"/>
  <c r="L15"/>
  <c r="L79"/>
  <c r="L134"/>
  <c r="L143"/>
  <c r="L779"/>
  <c r="L811"/>
  <c r="L1073"/>
  <c r="L1202"/>
  <c r="L39"/>
  <c r="L66"/>
  <c r="L142"/>
  <c r="L155"/>
  <c r="L750"/>
  <c r="L775"/>
  <c r="L810"/>
  <c r="L943"/>
  <c r="L970"/>
  <c r="L1031"/>
  <c r="L1050"/>
  <c r="L1063"/>
  <c r="L1075"/>
  <c r="L1095"/>
  <c r="L1124"/>
  <c r="L1135"/>
  <c r="L1156"/>
  <c r="L1176"/>
  <c r="L1215"/>
  <c r="L1235"/>
  <c r="L1272"/>
  <c r="L1301"/>
  <c r="L1322"/>
  <c r="L1340"/>
  <c r="L194"/>
  <c r="L230"/>
  <c r="L394"/>
  <c r="L703"/>
  <c r="L826"/>
  <c r="L960"/>
  <c r="L1006"/>
  <c r="L1042"/>
  <c r="L1069"/>
  <c r="L1152"/>
  <c r="L1198"/>
  <c r="L1225"/>
  <c r="L1234"/>
  <c r="L1248"/>
  <c r="L1271"/>
  <c r="L1314"/>
  <c r="L168"/>
  <c r="L172"/>
  <c r="L200"/>
  <c r="L410"/>
  <c r="L591"/>
  <c r="L548"/>
  <c r="L564"/>
  <c r="L585"/>
  <c r="L612"/>
  <c r="L633"/>
  <c r="L672"/>
  <c r="L692"/>
  <c r="L720"/>
  <c r="L840"/>
  <c r="L856"/>
  <c r="L876"/>
  <c r="L898"/>
  <c r="L921"/>
  <c r="L290"/>
  <c r="L340"/>
  <c r="L377"/>
  <c r="L407"/>
  <c r="L418"/>
  <c r="L425"/>
  <c r="L444"/>
  <c r="L464"/>
  <c r="L476"/>
  <c r="L485"/>
  <c r="L496"/>
  <c r="L503"/>
  <c r="L514"/>
  <c r="L535"/>
  <c r="L553"/>
  <c r="L572"/>
  <c r="L590"/>
  <c r="L632"/>
  <c r="L641"/>
  <c r="L654"/>
  <c r="L664"/>
  <c r="L673"/>
  <c r="L693"/>
  <c r="L705"/>
  <c r="L718"/>
  <c r="L728"/>
  <c r="L847"/>
  <c r="L864"/>
  <c r="L903"/>
  <c r="L917"/>
  <c r="L1321"/>
  <c r="L438"/>
  <c r="L470"/>
  <c r="L518"/>
  <c r="L566"/>
  <c r="L651"/>
  <c r="L699"/>
  <c r="L731"/>
  <c r="L867"/>
  <c r="L900"/>
  <c r="L916"/>
  <c r="L932"/>
  <c r="L171"/>
  <c r="L235"/>
  <c r="L315"/>
  <c r="L430"/>
  <c r="L558"/>
  <c r="L691"/>
  <c r="L843"/>
  <c r="L875"/>
  <c r="G538"/>
  <c r="G656"/>
  <c r="G954"/>
  <c r="G1177"/>
  <c r="G1048"/>
  <c r="M666"/>
  <c r="G955"/>
  <c r="M602"/>
  <c r="D5" i="41"/>
  <c r="D25"/>
  <c r="D29"/>
  <c r="D37"/>
  <c r="D45"/>
  <c r="D53"/>
  <c r="D65"/>
  <c r="D73"/>
  <c r="D81"/>
  <c r="D85"/>
  <c r="D93"/>
  <c r="D97"/>
  <c r="D113"/>
  <c r="D121"/>
  <c r="D163"/>
  <c r="D171"/>
  <c r="D179"/>
  <c r="D187"/>
  <c r="D195"/>
  <c r="D203"/>
  <c r="D207"/>
  <c r="D215"/>
  <c r="D227"/>
  <c r="D237"/>
  <c r="D8"/>
  <c r="D16"/>
  <c r="D24"/>
  <c r="D32"/>
  <c r="D40"/>
  <c r="D48"/>
  <c r="D64"/>
  <c r="D72"/>
  <c r="D80"/>
  <c r="D84"/>
  <c r="D92"/>
  <c r="D104"/>
  <c r="D108"/>
  <c r="D116"/>
  <c r="D124"/>
  <c r="D128"/>
  <c r="D139"/>
  <c r="D149"/>
  <c r="D170"/>
  <c r="D178"/>
  <c r="D186"/>
  <c r="D190"/>
  <c r="D198"/>
  <c r="D210"/>
  <c r="D214"/>
  <c r="D222"/>
  <c r="D240"/>
  <c r="M707" i="43"/>
  <c r="G81"/>
  <c r="G97"/>
  <c r="G60"/>
  <c r="G108"/>
  <c r="M284"/>
  <c r="M220"/>
  <c r="M114"/>
  <c r="M1005"/>
  <c r="M773"/>
  <c r="M765"/>
  <c r="M9"/>
  <c r="M14"/>
  <c r="M25"/>
  <c r="M156"/>
  <c r="M1062"/>
  <c r="M1111"/>
  <c r="M1117"/>
  <c r="M1123"/>
  <c r="M1155"/>
  <c r="M1199"/>
  <c r="L675"/>
  <c r="L611"/>
  <c r="L542"/>
  <c r="G896"/>
  <c r="M896"/>
  <c r="G650"/>
  <c r="M650"/>
  <c r="M512"/>
  <c r="G512"/>
  <c r="C165"/>
  <c r="C163"/>
  <c r="C166"/>
  <c r="C164"/>
  <c r="C162"/>
  <c r="C161"/>
  <c r="C10"/>
  <c r="C14"/>
  <c r="C18"/>
  <c r="C22"/>
  <c r="C26"/>
  <c r="C30"/>
  <c r="C34"/>
  <c r="C38"/>
  <c r="C42"/>
  <c r="C46"/>
  <c r="C50"/>
  <c r="C54"/>
  <c r="C58"/>
  <c r="C62"/>
  <c r="C66"/>
  <c r="C70"/>
  <c r="C74"/>
  <c r="C78"/>
  <c r="C82"/>
  <c r="C86"/>
  <c r="C90"/>
  <c r="C94"/>
  <c r="C98"/>
  <c r="C102"/>
  <c r="C106"/>
  <c r="C110"/>
  <c r="C114"/>
  <c r="C118"/>
  <c r="C122"/>
  <c r="C126"/>
  <c r="C130"/>
  <c r="C134"/>
  <c r="C138"/>
  <c r="C142"/>
  <c r="C146"/>
  <c r="C150"/>
  <c r="C154"/>
  <c r="C158"/>
  <c r="C833"/>
  <c r="C835"/>
  <c r="C837"/>
  <c r="C832"/>
  <c r="C834"/>
  <c r="C836"/>
  <c r="C831"/>
  <c r="C734"/>
  <c r="C738"/>
  <c r="C742"/>
  <c r="C746"/>
  <c r="C750"/>
  <c r="C754"/>
  <c r="C758"/>
  <c r="C762"/>
  <c r="C766"/>
  <c r="C770"/>
  <c r="C774"/>
  <c r="C778"/>
  <c r="C782"/>
  <c r="C786"/>
  <c r="C790"/>
  <c r="C794"/>
  <c r="C798"/>
  <c r="C802"/>
  <c r="C806"/>
  <c r="C810"/>
  <c r="C814"/>
  <c r="C818"/>
  <c r="C822"/>
  <c r="C826"/>
  <c r="C830"/>
  <c r="C1009"/>
  <c r="C1007"/>
  <c r="C1010"/>
  <c r="C1008"/>
  <c r="C1005"/>
  <c r="C996"/>
  <c r="C1000"/>
  <c r="C1004"/>
  <c r="C1281"/>
  <c r="C1280"/>
  <c r="C1277"/>
  <c r="C1282"/>
  <c r="C1279"/>
  <c r="C1278"/>
  <c r="C1276"/>
  <c r="C1272"/>
  <c r="C1225"/>
  <c r="C1229"/>
  <c r="C1233"/>
  <c r="C1237"/>
  <c r="C1241"/>
  <c r="C1245"/>
  <c r="C1252"/>
  <c r="C1260"/>
  <c r="C1268"/>
  <c r="C1273"/>
  <c r="C1269"/>
  <c r="C1265"/>
  <c r="C1261"/>
  <c r="C1257"/>
  <c r="C1253"/>
  <c r="C1249"/>
  <c r="C1343"/>
  <c r="C1342"/>
  <c r="C1341"/>
  <c r="C1339"/>
  <c r="C1335"/>
  <c r="C1331"/>
  <c r="C1327"/>
  <c r="C1323"/>
  <c r="C1319"/>
  <c r="C1315"/>
  <c r="C1340"/>
  <c r="C1336"/>
  <c r="C1332"/>
  <c r="C1328"/>
  <c r="C1324"/>
  <c r="C1320"/>
  <c r="C1316"/>
  <c r="C1312"/>
  <c r="C325"/>
  <c r="C321"/>
  <c r="C317"/>
  <c r="C313"/>
  <c r="C309"/>
  <c r="C305"/>
  <c r="C301"/>
  <c r="C297"/>
  <c r="C293"/>
  <c r="C289"/>
  <c r="C285"/>
  <c r="C281"/>
  <c r="C277"/>
  <c r="C273"/>
  <c r="C269"/>
  <c r="C326"/>
  <c r="C322"/>
  <c r="C318"/>
  <c r="C314"/>
  <c r="C310"/>
  <c r="C306"/>
  <c r="C302"/>
  <c r="C298"/>
  <c r="C294"/>
  <c r="C290"/>
  <c r="C930"/>
  <c r="C926"/>
  <c r="C922"/>
  <c r="C918"/>
  <c r="C914"/>
  <c r="C910"/>
  <c r="C906"/>
  <c r="C902"/>
  <c r="C898"/>
  <c r="C894"/>
  <c r="C890"/>
  <c r="C886"/>
  <c r="C882"/>
  <c r="C878"/>
  <c r="C874"/>
  <c r="C870"/>
  <c r="C866"/>
  <c r="C862"/>
  <c r="C858"/>
  <c r="C854"/>
  <c r="C850"/>
  <c r="C846"/>
  <c r="C842"/>
  <c r="C838"/>
  <c r="C931"/>
  <c r="C927"/>
  <c r="C923"/>
  <c r="C919"/>
  <c r="C915"/>
  <c r="C911"/>
  <c r="C907"/>
  <c r="C903"/>
  <c r="C899"/>
  <c r="C895"/>
  <c r="C891"/>
  <c r="C887"/>
  <c r="C883"/>
  <c r="C879"/>
  <c r="C875"/>
  <c r="C871"/>
  <c r="C867"/>
  <c r="C863"/>
  <c r="C859"/>
  <c r="C855"/>
  <c r="C851"/>
  <c r="C847"/>
  <c r="C843"/>
  <c r="C839"/>
  <c r="G43"/>
  <c r="M43"/>
  <c r="M150"/>
  <c r="G150"/>
  <c r="G158"/>
  <c r="M158"/>
  <c r="G190"/>
  <c r="M190"/>
  <c r="M199"/>
  <c r="G199"/>
  <c r="M202"/>
  <c r="G202"/>
  <c r="G222"/>
  <c r="M222"/>
  <c r="M234"/>
  <c r="G234"/>
  <c r="G241"/>
  <c r="M241"/>
  <c r="G254"/>
  <c r="M254"/>
  <c r="M261"/>
  <c r="G261"/>
  <c r="M263"/>
  <c r="G263"/>
  <c r="M266"/>
  <c r="G266"/>
  <c r="G273"/>
  <c r="M273"/>
  <c r="G286"/>
  <c r="M286"/>
  <c r="M293"/>
  <c r="G293"/>
  <c r="M295"/>
  <c r="G295"/>
  <c r="M298"/>
  <c r="G298"/>
  <c r="M325"/>
  <c r="G325"/>
  <c r="M329"/>
  <c r="G329"/>
  <c r="M330"/>
  <c r="G330"/>
  <c r="M338"/>
  <c r="G338"/>
  <c r="G18"/>
  <c r="M18"/>
  <c r="M345"/>
  <c r="M1304"/>
  <c r="M1296"/>
  <c r="M1288"/>
  <c r="M1273"/>
  <c r="M957"/>
  <c r="M745"/>
  <c r="M737"/>
  <c r="M358"/>
  <c r="M29"/>
  <c r="M33"/>
  <c r="M37"/>
  <c r="M41"/>
  <c r="M45"/>
  <c r="M49"/>
  <c r="M50"/>
  <c r="M52"/>
  <c r="M54"/>
  <c r="M56"/>
  <c r="M62"/>
  <c r="M116"/>
  <c r="M120"/>
  <c r="M125"/>
  <c r="M129"/>
  <c r="M133"/>
  <c r="M137"/>
  <c r="M141"/>
  <c r="M145"/>
  <c r="M148"/>
  <c r="M152"/>
  <c r="M197"/>
  <c r="M209"/>
  <c r="M229"/>
  <c r="M231"/>
  <c r="M305"/>
  <c r="M327"/>
  <c r="M328"/>
  <c r="M333"/>
  <c r="M334"/>
  <c r="M341"/>
  <c r="M343"/>
  <c r="G863"/>
  <c r="M863"/>
  <c r="G679"/>
  <c r="M679"/>
  <c r="M806"/>
  <c r="G806"/>
  <c r="M742"/>
  <c r="G742"/>
  <c r="G618"/>
  <c r="M618"/>
  <c r="M488"/>
  <c r="G488"/>
  <c r="G807"/>
  <c r="M807"/>
  <c r="D243" i="41"/>
  <c r="D248"/>
  <c r="D252"/>
  <c r="D242"/>
  <c r="D247"/>
  <c r="D251"/>
  <c r="C936" i="43"/>
  <c r="C940"/>
  <c r="C944"/>
  <c r="C948"/>
  <c r="C952"/>
  <c r="C956"/>
  <c r="C960"/>
  <c r="C964"/>
  <c r="C968"/>
  <c r="C972"/>
  <c r="C976"/>
  <c r="C980"/>
  <c r="C984"/>
  <c r="C988"/>
  <c r="C992"/>
  <c r="C1108"/>
  <c r="C1012"/>
  <c r="C1016"/>
  <c r="C1020"/>
  <c r="C1024"/>
  <c r="C1028"/>
  <c r="C1032"/>
  <c r="C1036"/>
  <c r="C1040"/>
  <c r="C1044"/>
  <c r="C1048"/>
  <c r="C1052"/>
  <c r="C1056"/>
  <c r="C1060"/>
  <c r="C1064"/>
  <c r="C1068"/>
  <c r="C1072"/>
  <c r="C1076"/>
  <c r="C1080"/>
  <c r="C1084"/>
  <c r="C1088"/>
  <c r="C1092"/>
  <c r="C1096"/>
  <c r="C1100"/>
  <c r="C1104"/>
  <c r="C1311"/>
  <c r="C1307"/>
  <c r="C1303"/>
  <c r="C1299"/>
  <c r="C1295"/>
  <c r="C1291"/>
  <c r="C1308"/>
  <c r="C1304"/>
  <c r="C1300"/>
  <c r="C1296"/>
  <c r="C1292"/>
  <c r="C1288"/>
  <c r="C1284"/>
  <c r="C1220"/>
  <c r="C1219"/>
  <c r="C1221"/>
  <c r="C1218"/>
  <c r="C1109"/>
  <c r="C1113"/>
  <c r="C1117"/>
  <c r="C1121"/>
  <c r="C1125"/>
  <c r="C1129"/>
  <c r="C1133"/>
  <c r="C1137"/>
  <c r="C1141"/>
  <c r="C1145"/>
  <c r="C1149"/>
  <c r="C1153"/>
  <c r="C1157"/>
  <c r="C1161"/>
  <c r="C1165"/>
  <c r="C1169"/>
  <c r="C1173"/>
  <c r="C1177"/>
  <c r="C1181"/>
  <c r="C1185"/>
  <c r="C1189"/>
  <c r="C1193"/>
  <c r="C1197"/>
  <c r="C1201"/>
  <c r="C1205"/>
  <c r="C1209"/>
  <c r="C1213"/>
  <c r="C1217"/>
  <c r="C263"/>
  <c r="C259"/>
  <c r="C255"/>
  <c r="C251"/>
  <c r="C247"/>
  <c r="C243"/>
  <c r="C239"/>
  <c r="C235"/>
  <c r="C231"/>
  <c r="C227"/>
  <c r="C223"/>
  <c r="C219"/>
  <c r="C215"/>
  <c r="C211"/>
  <c r="C207"/>
  <c r="C203"/>
  <c r="C199"/>
  <c r="C195"/>
  <c r="C191"/>
  <c r="C187"/>
  <c r="C183"/>
  <c r="C179"/>
  <c r="C175"/>
  <c r="C171"/>
  <c r="C167"/>
  <c r="C264"/>
  <c r="C260"/>
  <c r="C256"/>
  <c r="C252"/>
  <c r="C248"/>
  <c r="C244"/>
  <c r="C240"/>
  <c r="C236"/>
  <c r="C232"/>
  <c r="C228"/>
  <c r="C224"/>
  <c r="C220"/>
  <c r="C216"/>
  <c r="C212"/>
  <c r="C208"/>
  <c r="C204"/>
  <c r="C200"/>
  <c r="C196"/>
  <c r="C192"/>
  <c r="C188"/>
  <c r="C184"/>
  <c r="C180"/>
  <c r="C176"/>
  <c r="C172"/>
  <c r="C168"/>
  <c r="C384"/>
  <c r="C382"/>
  <c r="C383"/>
  <c r="M126"/>
  <c r="G126"/>
  <c r="G191"/>
  <c r="M191"/>
  <c r="M194"/>
  <c r="G194"/>
  <c r="G205"/>
  <c r="M205"/>
  <c r="G223"/>
  <c r="M223"/>
  <c r="M226"/>
  <c r="G226"/>
  <c r="G237"/>
  <c r="M237"/>
  <c r="M258"/>
  <c r="G258"/>
  <c r="G271"/>
  <c r="M271"/>
  <c r="M290"/>
  <c r="G290"/>
  <c r="M317"/>
  <c r="G317"/>
  <c r="G319"/>
  <c r="M319"/>
  <c r="G164"/>
  <c r="M164"/>
  <c r="G162"/>
  <c r="M162"/>
  <c r="G1276"/>
  <c r="M1276"/>
  <c r="G442"/>
  <c r="M442"/>
  <c r="M428"/>
  <c r="G428"/>
  <c r="M384"/>
  <c r="G384"/>
  <c r="M352"/>
  <c r="M1308"/>
  <c r="M1300"/>
  <c r="M1292"/>
  <c r="M1284"/>
  <c r="M1269"/>
  <c r="M1185"/>
  <c r="M1169"/>
  <c r="M1153"/>
  <c r="M1137"/>
  <c r="M1121"/>
  <c r="M1104"/>
  <c r="M1088"/>
  <c r="M1072"/>
  <c r="M1056"/>
  <c r="M1040"/>
  <c r="M1024"/>
  <c r="M1004"/>
  <c r="M988"/>
  <c r="M972"/>
  <c r="M962"/>
  <c r="M950"/>
  <c r="M942"/>
  <c r="M938"/>
  <c r="M828"/>
  <c r="M822"/>
  <c r="M812"/>
  <c r="M800"/>
  <c r="M792"/>
  <c r="M788"/>
  <c r="M780"/>
  <c r="M774"/>
  <c r="M768"/>
  <c r="M760"/>
  <c r="M756"/>
  <c r="M748"/>
  <c r="M738"/>
  <c r="M989"/>
  <c r="M947"/>
  <c r="M741"/>
  <c r="M1015"/>
  <c r="M999"/>
  <c r="M991"/>
  <c r="M983"/>
  <c r="M823"/>
  <c r="M769"/>
  <c r="M369"/>
  <c r="M820"/>
  <c r="M6"/>
  <c r="M13"/>
  <c r="M20"/>
  <c r="M22"/>
  <c r="M24"/>
  <c r="M28"/>
  <c r="M30"/>
  <c r="M32"/>
  <c r="M34"/>
  <c r="M61"/>
  <c r="M65"/>
  <c r="M68"/>
  <c r="M70"/>
  <c r="M72"/>
  <c r="M74"/>
  <c r="M76"/>
  <c r="M78"/>
  <c r="M80"/>
  <c r="M82"/>
  <c r="M107"/>
  <c r="M117"/>
  <c r="M121"/>
  <c r="M122"/>
  <c r="M124"/>
  <c r="M128"/>
  <c r="M130"/>
  <c r="M157"/>
  <c r="M161"/>
  <c r="M734"/>
  <c r="M782"/>
  <c r="M794"/>
  <c r="M802"/>
  <c r="M830"/>
  <c r="M944"/>
  <c r="M956"/>
  <c r="M968"/>
  <c r="M974"/>
  <c r="M986"/>
  <c r="M998"/>
  <c r="M1022"/>
  <c r="M1028"/>
  <c r="M1038"/>
  <c r="M1054"/>
  <c r="M1223"/>
  <c r="M1239"/>
  <c r="M1251"/>
  <c r="M1267"/>
  <c r="M1290"/>
  <c r="M1306"/>
  <c r="M189"/>
  <c r="M221"/>
  <c r="M253"/>
  <c r="M281"/>
  <c r="M285"/>
  <c r="M348"/>
  <c r="M362"/>
  <c r="M17"/>
  <c r="L837"/>
  <c r="L835"/>
  <c r="L165"/>
  <c r="L166"/>
  <c r="L1008"/>
  <c r="M400"/>
  <c r="D134" i="41"/>
  <c r="G166" i="43"/>
  <c r="M166"/>
  <c r="G163"/>
  <c r="M163"/>
  <c r="G1342"/>
  <c r="M1342"/>
  <c r="D132" i="41"/>
  <c r="D255"/>
  <c r="D253"/>
  <c r="D249"/>
  <c r="D245"/>
  <c r="D231"/>
  <c r="D159"/>
  <c r="D152"/>
  <c r="D150"/>
  <c r="D142"/>
  <c r="D133"/>
  <c r="I32" i="32"/>
  <c r="J32" s="1"/>
  <c r="D256" i="41"/>
  <c r="D254"/>
  <c r="D250"/>
  <c r="D246"/>
  <c r="D244"/>
  <c r="D230"/>
  <c r="D158"/>
  <c r="D151"/>
  <c r="D143"/>
  <c r="L494" i="43" l="1"/>
  <c r="L579"/>
  <c r="L643"/>
  <c r="L836"/>
  <c r="L67"/>
  <c r="L627"/>
  <c r="L478"/>
  <c r="L363"/>
  <c r="L251"/>
  <c r="L187"/>
  <c r="L1329"/>
  <c r="L884"/>
  <c r="L851"/>
  <c r="L715"/>
  <c r="L683"/>
  <c r="L603"/>
  <c r="L550"/>
  <c r="L422"/>
  <c r="L928"/>
  <c r="L910"/>
  <c r="L879"/>
  <c r="L854"/>
  <c r="L732"/>
  <c r="L696"/>
  <c r="L679"/>
  <c r="L600"/>
  <c r="L583"/>
  <c r="L563"/>
  <c r="L546"/>
  <c r="L521"/>
  <c r="L508"/>
  <c r="L499"/>
  <c r="L489"/>
  <c r="L453"/>
  <c r="L435"/>
  <c r="L389"/>
  <c r="L365"/>
  <c r="L308"/>
  <c r="L930"/>
  <c r="L909"/>
  <c r="L889"/>
  <c r="L865"/>
  <c r="L849"/>
  <c r="L729"/>
  <c r="L704"/>
  <c r="L688"/>
  <c r="L644"/>
  <c r="L624"/>
  <c r="L596"/>
  <c r="L576"/>
  <c r="L559"/>
  <c r="L532"/>
  <c r="L474"/>
  <c r="L216"/>
  <c r="L184"/>
  <c r="L1287"/>
  <c r="L1261"/>
  <c r="L1207"/>
  <c r="L1189"/>
  <c r="L1092"/>
  <c r="L1055"/>
  <c r="L1014"/>
  <c r="L969"/>
  <c r="L951"/>
  <c r="L871"/>
  <c r="L575"/>
  <c r="L272"/>
  <c r="L208"/>
  <c r="L180"/>
  <c r="L1327"/>
  <c r="L1315"/>
  <c r="L1286"/>
  <c r="L1260"/>
  <c r="L1231"/>
  <c r="L1188"/>
  <c r="L1163"/>
  <c r="L1144"/>
  <c r="L1131"/>
  <c r="L1112"/>
  <c r="L1082"/>
  <c r="L1043"/>
  <c r="L1002"/>
  <c r="L963"/>
  <c r="L1325"/>
  <c r="L803"/>
  <c r="L766"/>
  <c r="L743"/>
  <c r="L59"/>
  <c r="L1270"/>
  <c r="L793"/>
  <c r="L761"/>
  <c r="L138"/>
  <c r="L111"/>
  <c r="L42"/>
  <c r="L147"/>
  <c r="L926"/>
  <c r="L897"/>
  <c r="L883"/>
  <c r="L866"/>
  <c r="L848"/>
  <c r="L721"/>
  <c r="L702"/>
  <c r="L689"/>
  <c r="L666"/>
  <c r="L652"/>
  <c r="L625"/>
  <c r="L602"/>
  <c r="L588"/>
  <c r="L562"/>
  <c r="L537"/>
  <c r="L524"/>
  <c r="L501"/>
  <c r="L483"/>
  <c r="L451"/>
  <c r="L434"/>
  <c r="L416"/>
  <c r="L396"/>
  <c r="L370"/>
  <c r="L349"/>
  <c r="L306"/>
  <c r="L288"/>
  <c r="L923"/>
  <c r="L902"/>
  <c r="L858"/>
  <c r="L733"/>
  <c r="L722"/>
  <c r="L710"/>
  <c r="L701"/>
  <c r="L678"/>
  <c r="L669"/>
  <c r="L653"/>
  <c r="L642"/>
  <c r="L630"/>
  <c r="L621"/>
  <c r="L605"/>
  <c r="L578"/>
  <c r="L561"/>
  <c r="L520"/>
  <c r="L488"/>
  <c r="L424"/>
  <c r="L378"/>
  <c r="L302"/>
  <c r="L254"/>
  <c r="L442"/>
  <c r="L262"/>
  <c r="L234"/>
  <c r="L181"/>
  <c r="L1339"/>
  <c r="L1316"/>
  <c r="L1241"/>
  <c r="L1141"/>
  <c r="L1099"/>
  <c r="L1071"/>
  <c r="L1035"/>
  <c r="L1003"/>
  <c r="L985"/>
  <c r="L671"/>
  <c r="L359"/>
  <c r="L228"/>
  <c r="L207"/>
  <c r="L182"/>
  <c r="L1311"/>
  <c r="L1265"/>
  <c r="L1246"/>
  <c r="L1217"/>
  <c r="L1197"/>
  <c r="L1130"/>
  <c r="L1100"/>
  <c r="L1045"/>
  <c r="L1013"/>
  <c r="L984"/>
  <c r="L1293"/>
  <c r="L789"/>
  <c r="L149"/>
  <c r="L53"/>
  <c r="L1309"/>
  <c r="L973"/>
  <c r="L786"/>
  <c r="L154"/>
  <c r="L40"/>
  <c r="L767"/>
  <c r="L400"/>
  <c r="L397"/>
  <c r="L362"/>
  <c r="L352"/>
  <c r="L334"/>
  <c r="L331"/>
  <c r="L323"/>
  <c r="L301"/>
  <c r="L281"/>
  <c r="L275"/>
  <c r="L263"/>
  <c r="L243"/>
  <c r="L229"/>
  <c r="L221"/>
  <c r="L211"/>
  <c r="L205"/>
  <c r="L1330"/>
  <c r="L1298"/>
  <c r="L1290"/>
  <c r="L1288"/>
  <c r="L1264"/>
  <c r="L1251"/>
  <c r="L1239"/>
  <c r="L1214"/>
  <c r="L1206"/>
  <c r="L1199"/>
  <c r="L1187"/>
  <c r="L1177"/>
  <c r="L1168"/>
  <c r="L1164"/>
  <c r="L1155"/>
  <c r="L1149"/>
  <c r="L1142"/>
  <c r="L1129"/>
  <c r="L1113"/>
  <c r="L1078"/>
  <c r="L1076"/>
  <c r="L1054"/>
  <c r="L1025"/>
  <c r="L1023"/>
  <c r="L1020"/>
  <c r="L989"/>
  <c r="L979"/>
  <c r="L968"/>
  <c r="L956"/>
  <c r="L950"/>
  <c r="L942"/>
  <c r="L822"/>
  <c r="L808"/>
  <c r="L800"/>
  <c r="L790"/>
  <c r="L784"/>
  <c r="L780"/>
  <c r="L763"/>
  <c r="L759"/>
  <c r="L742"/>
  <c r="L740"/>
  <c r="L157"/>
  <c r="L151"/>
  <c r="L141"/>
  <c r="L130"/>
  <c r="L128"/>
  <c r="L122"/>
  <c r="L119"/>
  <c r="L113"/>
  <c r="L108"/>
  <c r="L105"/>
  <c r="L98"/>
  <c r="L96"/>
  <c r="L90"/>
  <c r="L87"/>
  <c r="L85"/>
  <c r="L78"/>
  <c r="L76"/>
  <c r="L70"/>
  <c r="L61"/>
  <c r="L52"/>
  <c r="L43"/>
  <c r="L35"/>
  <c r="L32"/>
  <c r="L24"/>
  <c r="L17"/>
  <c r="L12"/>
  <c r="L924"/>
  <c r="L892"/>
  <c r="L859"/>
  <c r="L723"/>
  <c r="L659"/>
  <c r="L595"/>
  <c r="L510"/>
  <c r="L347"/>
  <c r="L587"/>
  <c r="L502"/>
  <c r="L454"/>
  <c r="L406"/>
  <c r="L291"/>
  <c r="L227"/>
  <c r="L195"/>
  <c r="L1305"/>
  <c r="L913"/>
  <c r="L890"/>
  <c r="L861"/>
  <c r="L841"/>
  <c r="L714"/>
  <c r="L700"/>
  <c r="L636"/>
  <c r="L622"/>
  <c r="L604"/>
  <c r="L597"/>
  <c r="L577"/>
  <c r="L560"/>
  <c r="L540"/>
  <c r="L517"/>
  <c r="L471"/>
  <c r="L457"/>
  <c r="L421"/>
  <c r="L372"/>
  <c r="L322"/>
  <c r="L313"/>
  <c r="L304"/>
  <c r="L287"/>
  <c r="L276"/>
  <c r="L925"/>
  <c r="L914"/>
  <c r="L905"/>
  <c r="L893"/>
  <c r="L872"/>
  <c r="L844"/>
  <c r="L676"/>
  <c r="L660"/>
  <c r="L640"/>
  <c r="L617"/>
  <c r="L601"/>
  <c r="L555"/>
  <c r="L539"/>
  <c r="L523"/>
  <c r="L511"/>
  <c r="L500"/>
  <c r="L491"/>
  <c r="L479"/>
  <c r="L475"/>
  <c r="L459"/>
  <c r="L436"/>
  <c r="L427"/>
  <c r="L415"/>
  <c r="L404"/>
  <c r="L395"/>
  <c r="L380"/>
  <c r="L369"/>
  <c r="L360"/>
  <c r="L348"/>
  <c r="L332"/>
  <c r="L321"/>
  <c r="L316"/>
  <c r="L305"/>
  <c r="L296"/>
  <c r="L284"/>
  <c r="L273"/>
  <c r="L264"/>
  <c r="L252"/>
  <c r="L241"/>
  <c r="L719"/>
  <c r="L538"/>
  <c r="L260"/>
  <c r="L236"/>
  <c r="L220"/>
  <c r="L193"/>
  <c r="L1326"/>
  <c r="L1319"/>
  <c r="L1294"/>
  <c r="L1257"/>
  <c r="L1243"/>
  <c r="L1216"/>
  <c r="L1203"/>
  <c r="L1175"/>
  <c r="L1157"/>
  <c r="L1134"/>
  <c r="L1106"/>
  <c r="L1096"/>
  <c r="L1083"/>
  <c r="L1060"/>
  <c r="L1037"/>
  <c r="L1019"/>
  <c r="L992"/>
  <c r="L983"/>
  <c r="L964"/>
  <c r="L955"/>
  <c r="L937"/>
  <c r="L821"/>
  <c r="L522"/>
  <c r="L269"/>
  <c r="L226"/>
  <c r="L212"/>
  <c r="L198"/>
  <c r="L185"/>
  <c r="L1318"/>
  <c r="L1304"/>
  <c r="L1256"/>
  <c r="L1224"/>
  <c r="L1192"/>
  <c r="L1179"/>
  <c r="L1160"/>
  <c r="L1147"/>
  <c r="L1128"/>
  <c r="L1091"/>
  <c r="L1070"/>
  <c r="L1059"/>
  <c r="L1047"/>
  <c r="L1022"/>
  <c r="L1018"/>
  <c r="L995"/>
  <c r="L982"/>
  <c r="L975"/>
  <c r="L938"/>
  <c r="L1254"/>
  <c r="L1122"/>
  <c r="L829"/>
  <c r="L771"/>
  <c r="L739"/>
  <c r="L139"/>
  <c r="L126"/>
  <c r="L107"/>
  <c r="L71"/>
  <c r="L27"/>
  <c r="L11"/>
  <c r="L941"/>
  <c r="L816"/>
  <c r="L770"/>
  <c r="L738"/>
  <c r="L38"/>
  <c r="L20"/>
  <c r="L783"/>
  <c r="L929"/>
  <c r="L901"/>
  <c r="L880"/>
  <c r="L845"/>
  <c r="L727"/>
  <c r="L709"/>
  <c r="L684"/>
  <c r="L670"/>
  <c r="L631"/>
  <c r="L616"/>
  <c r="L593"/>
  <c r="L574"/>
  <c r="L556"/>
  <c r="L519"/>
  <c r="L515"/>
  <c r="L473"/>
  <c r="L437"/>
  <c r="L419"/>
  <c r="L402"/>
  <c r="L310"/>
  <c r="L292"/>
  <c r="L927"/>
  <c r="L895"/>
  <c r="L869"/>
  <c r="L614"/>
  <c r="L589"/>
  <c r="L545"/>
  <c r="L525"/>
  <c r="L504"/>
  <c r="L477"/>
  <c r="L449"/>
  <c r="L429"/>
  <c r="L401"/>
  <c r="L366"/>
  <c r="L357"/>
  <c r="L346"/>
  <c r="L330"/>
  <c r="L298"/>
  <c r="L277"/>
  <c r="L250"/>
  <c r="L855"/>
  <c r="L311"/>
  <c r="L255"/>
  <c r="L206"/>
  <c r="L186"/>
  <c r="L1312"/>
  <c r="L1296"/>
  <c r="L1268"/>
  <c r="L1255"/>
  <c r="L1236"/>
  <c r="L1223"/>
  <c r="L1196"/>
  <c r="L1182"/>
  <c r="L1159"/>
  <c r="L1145"/>
  <c r="L1127"/>
  <c r="L1080"/>
  <c r="L1058"/>
  <c r="L1039"/>
  <c r="L1026"/>
  <c r="L1016"/>
  <c r="L962"/>
  <c r="L828"/>
  <c r="L607"/>
  <c r="L426"/>
  <c r="L239"/>
  <c r="L201"/>
  <c r="L189"/>
  <c r="L1338"/>
  <c r="L1320"/>
  <c r="L1317"/>
  <c r="L1285"/>
  <c r="L1262"/>
  <c r="L1230"/>
  <c r="L1213"/>
  <c r="L1181"/>
  <c r="L1158"/>
  <c r="L1126"/>
  <c r="L1104"/>
  <c r="L1093"/>
  <c r="L1061"/>
  <c r="L1036"/>
  <c r="L1017"/>
  <c r="L1000"/>
  <c r="L972"/>
  <c r="L965"/>
  <c r="L940"/>
  <c r="L1222"/>
  <c r="L827"/>
  <c r="L812"/>
  <c r="L796"/>
  <c r="L776"/>
  <c r="L764"/>
  <c r="L744"/>
  <c r="L156"/>
  <c r="L144"/>
  <c r="L133"/>
  <c r="L112"/>
  <c r="L92"/>
  <c r="L80"/>
  <c r="L60"/>
  <c r="L57"/>
  <c r="L25"/>
  <c r="L16"/>
  <c r="L1238"/>
  <c r="L1041"/>
  <c r="L809"/>
  <c r="L795"/>
  <c r="L781"/>
  <c r="L768"/>
  <c r="L736"/>
  <c r="L150"/>
  <c r="L132"/>
  <c r="L109"/>
  <c r="L95"/>
  <c r="L72"/>
  <c r="L58"/>
  <c r="L36"/>
  <c r="L22"/>
  <c r="L8"/>
  <c r="L51"/>
  <c r="L379"/>
  <c r="L299"/>
  <c r="L619"/>
  <c r="L534"/>
  <c r="L486"/>
  <c r="L371"/>
  <c r="L339"/>
  <c r="L259"/>
  <c r="L1337"/>
  <c r="L931"/>
  <c r="L922"/>
  <c r="L896"/>
  <c r="L885"/>
  <c r="L868"/>
  <c r="L850"/>
  <c r="L725"/>
  <c r="L711"/>
  <c r="L682"/>
  <c r="L661"/>
  <c r="L647"/>
  <c r="L629"/>
  <c r="L618"/>
  <c r="L586"/>
  <c r="L567"/>
  <c r="L549"/>
  <c r="L531"/>
  <c r="L482"/>
  <c r="L467"/>
  <c r="L450"/>
  <c r="L432"/>
  <c r="L412"/>
  <c r="L403"/>
  <c r="L386"/>
  <c r="L358"/>
  <c r="L860"/>
  <c r="L697"/>
  <c r="L665"/>
  <c r="L656"/>
  <c r="L628"/>
  <c r="L543"/>
  <c r="L527"/>
  <c r="L516"/>
  <c r="L507"/>
  <c r="L495"/>
  <c r="L463"/>
  <c r="L452"/>
  <c r="L443"/>
  <c r="L431"/>
  <c r="L420"/>
  <c r="L411"/>
  <c r="L399"/>
  <c r="L388"/>
  <c r="L376"/>
  <c r="L364"/>
  <c r="L353"/>
  <c r="L337"/>
  <c r="L328"/>
  <c r="L312"/>
  <c r="L300"/>
  <c r="L289"/>
  <c r="L280"/>
  <c r="L268"/>
  <c r="L248"/>
  <c r="L655"/>
  <c r="L343"/>
  <c r="L253"/>
  <c r="L232"/>
  <c r="L1310"/>
  <c r="L1252"/>
  <c r="L1229"/>
  <c r="L1212"/>
  <c r="L1184"/>
  <c r="L1166"/>
  <c r="L1148"/>
  <c r="L1125"/>
  <c r="L1111"/>
  <c r="L1101"/>
  <c r="L1046"/>
  <c r="L1001"/>
  <c r="L987"/>
  <c r="L974"/>
  <c r="L830"/>
  <c r="L639"/>
  <c r="L458"/>
  <c r="L240"/>
  <c r="L191"/>
  <c r="L176"/>
  <c r="L1336"/>
  <c r="L1308"/>
  <c r="L1295"/>
  <c r="L1263"/>
  <c r="L1240"/>
  <c r="L1204"/>
  <c r="L1183"/>
  <c r="L1172"/>
  <c r="L1151"/>
  <c r="L1140"/>
  <c r="L1119"/>
  <c r="L1102"/>
  <c r="L1098"/>
  <c r="L1079"/>
  <c r="L1066"/>
  <c r="L1038"/>
  <c r="L1034"/>
  <c r="L986"/>
  <c r="L947"/>
  <c r="L215"/>
  <c r="L1186"/>
  <c r="L1057"/>
  <c r="L807"/>
  <c r="L791"/>
  <c r="L778"/>
  <c r="L762"/>
  <c r="L746"/>
  <c r="L158"/>
  <c r="L135"/>
  <c r="L114"/>
  <c r="L34"/>
  <c r="L18"/>
  <c r="L7"/>
  <c r="L802"/>
  <c r="L756"/>
  <c r="L65"/>
  <c r="L47"/>
  <c r="L29"/>
  <c r="L10"/>
  <c r="L83"/>
  <c r="L99"/>
  <c r="L912"/>
  <c r="L870"/>
  <c r="L852"/>
  <c r="L838"/>
  <c r="L695"/>
  <c r="L680"/>
  <c r="L663"/>
  <c r="L648"/>
  <c r="L620"/>
  <c r="L606"/>
  <c r="L584"/>
  <c r="L569"/>
  <c r="L551"/>
  <c r="L505"/>
  <c r="L487"/>
  <c r="L466"/>
  <c r="L448"/>
  <c r="L428"/>
  <c r="L409"/>
  <c r="L391"/>
  <c r="L367"/>
  <c r="L342"/>
  <c r="L324"/>
  <c r="L303"/>
  <c r="L278"/>
  <c r="L891"/>
  <c r="L853"/>
  <c r="L598"/>
  <c r="L513"/>
  <c r="L493"/>
  <c r="L465"/>
  <c r="L440"/>
  <c r="L385"/>
  <c r="L350"/>
  <c r="L341"/>
  <c r="L325"/>
  <c r="L314"/>
  <c r="L286"/>
  <c r="L261"/>
  <c r="L238"/>
  <c r="L213"/>
  <c r="L190"/>
  <c r="L174"/>
  <c r="L1332"/>
  <c r="L1300"/>
  <c r="L1284"/>
  <c r="L1245"/>
  <c r="L1232"/>
  <c r="L1205"/>
  <c r="L1191"/>
  <c r="L1150"/>
  <c r="L1132"/>
  <c r="L1118"/>
  <c r="L1103"/>
  <c r="L1090"/>
  <c r="L1067"/>
  <c r="L1048"/>
  <c r="L1030"/>
  <c r="L999"/>
  <c r="L976"/>
  <c r="L953"/>
  <c r="L939"/>
  <c r="L839"/>
  <c r="L554"/>
  <c r="L295"/>
  <c r="L233"/>
  <c r="L210"/>
  <c r="L196"/>
  <c r="L175"/>
  <c r="L1331"/>
  <c r="L1306"/>
  <c r="L1292"/>
  <c r="L1269"/>
  <c r="L1242"/>
  <c r="L1226"/>
  <c r="L1190"/>
  <c r="L1146"/>
  <c r="L1133"/>
  <c r="L1117"/>
  <c r="L1097"/>
  <c r="L1081"/>
  <c r="L1068"/>
  <c r="L1049"/>
  <c r="L1029"/>
  <c r="L1004"/>
  <c r="L993"/>
  <c r="L961"/>
  <c r="L952"/>
  <c r="L183"/>
  <c r="L1089"/>
  <c r="L817"/>
  <c r="L805"/>
  <c r="L785"/>
  <c r="L773"/>
  <c r="L757"/>
  <c r="L737"/>
  <c r="L153"/>
  <c r="L121"/>
  <c r="L101"/>
  <c r="L89"/>
  <c r="L48"/>
  <c r="L37"/>
  <c r="L199"/>
  <c r="L1170"/>
  <c r="L818"/>
  <c r="L804"/>
  <c r="L772"/>
  <c r="L758"/>
  <c r="L745"/>
  <c r="L159"/>
  <c r="L118"/>
  <c r="L104"/>
  <c r="L81"/>
  <c r="L68"/>
  <c r="L45"/>
  <c r="L751"/>
  <c r="L398"/>
  <c r="L390"/>
  <c r="L354"/>
  <c r="L338"/>
  <c r="L333"/>
  <c r="L329"/>
  <c r="L293"/>
  <c r="L279"/>
  <c r="L271"/>
  <c r="L247"/>
  <c r="L231"/>
  <c r="L225"/>
  <c r="L217"/>
  <c r="L209"/>
  <c r="L197"/>
  <c r="L173"/>
  <c r="L1299"/>
  <c r="L1297"/>
  <c r="L1289"/>
  <c r="L1273"/>
  <c r="L1244"/>
  <c r="L1227"/>
  <c r="L1195"/>
  <c r="L1185"/>
  <c r="L1178"/>
  <c r="L1171"/>
  <c r="L1165"/>
  <c r="L1161"/>
  <c r="L1154"/>
  <c r="L1143"/>
  <c r="L1139"/>
  <c r="L1123"/>
  <c r="L1088"/>
  <c r="L1077"/>
  <c r="L1065"/>
  <c r="L1056"/>
  <c r="L1032"/>
  <c r="L1024"/>
  <c r="L1021"/>
  <c r="L1015"/>
  <c r="L991"/>
  <c r="L988"/>
  <c r="L977"/>
  <c r="L957"/>
  <c r="L954"/>
  <c r="L949"/>
  <c r="L823"/>
  <c r="L815"/>
  <c r="L806"/>
  <c r="L794"/>
  <c r="L782"/>
  <c r="L774"/>
  <c r="L765"/>
  <c r="L760"/>
  <c r="L748"/>
  <c r="L741"/>
  <c r="L735"/>
  <c r="L160"/>
  <c r="L152"/>
  <c r="L148"/>
  <c r="L137"/>
  <c r="L129"/>
  <c r="L127"/>
  <c r="L123"/>
  <c r="L120"/>
  <c r="L110"/>
  <c r="L106"/>
  <c r="L100"/>
  <c r="L97"/>
  <c r="L91"/>
  <c r="L88"/>
  <c r="L86"/>
  <c r="L84"/>
  <c r="L77"/>
  <c r="L73"/>
  <c r="L64"/>
  <c r="L49"/>
  <c r="L41"/>
  <c r="L33"/>
  <c r="L21"/>
  <c r="L14"/>
  <c r="L9"/>
  <c r="L1343"/>
  <c r="L1108"/>
  <c r="L1220"/>
  <c r="L1281"/>
  <c r="L1010"/>
  <c r="L164"/>
  <c r="L832"/>
  <c r="L834"/>
  <c r="L1341"/>
  <c r="L1219"/>
  <c r="L384"/>
  <c r="L382"/>
  <c r="L1277"/>
  <c r="L1279"/>
  <c r="L219"/>
  <c r="L635"/>
  <c r="L355"/>
  <c r="L873"/>
  <c r="L713"/>
  <c r="L468"/>
  <c r="L344"/>
  <c r="L256"/>
  <c r="L1303"/>
  <c r="L1193"/>
  <c r="L1120"/>
  <c r="L978"/>
  <c r="L244"/>
  <c r="L1247"/>
  <c r="L1167"/>
  <c r="L1086"/>
  <c r="L966"/>
  <c r="L1342"/>
  <c r="L1221"/>
  <c r="L1282"/>
  <c r="L162"/>
  <c r="L1009"/>
  <c r="L1007"/>
  <c r="L163"/>
  <c r="L833"/>
  <c r="L1280"/>
  <c r="L1218"/>
  <c r="L383"/>
  <c r="L1278"/>
  <c r="L1276"/>
  <c r="L526"/>
  <c r="L446"/>
  <c r="L283"/>
  <c r="L307"/>
  <c r="L899"/>
  <c r="L686"/>
  <c r="L528"/>
  <c r="L368"/>
  <c r="L351"/>
  <c r="L326"/>
  <c r="L681"/>
  <c r="L649"/>
  <c r="L1051"/>
  <c r="L237"/>
  <c r="L1333"/>
  <c r="L1228"/>
  <c r="L825"/>
  <c r="L819"/>
  <c r="L814"/>
  <c r="L787"/>
  <c r="L46"/>
  <c r="L797"/>
  <c r="L752"/>
  <c r="L906"/>
  <c r="L716"/>
  <c r="L638"/>
  <c r="L842"/>
  <c r="L658"/>
  <c r="L541"/>
  <c r="L497"/>
  <c r="L481"/>
  <c r="L433"/>
  <c r="L413"/>
  <c r="L373"/>
  <c r="L1053"/>
  <c r="L971"/>
  <c r="L824"/>
  <c r="L265"/>
  <c r="L1334"/>
  <c r="L1274"/>
  <c r="L1153"/>
  <c r="L1114"/>
  <c r="L1084"/>
  <c r="L1040"/>
  <c r="L831"/>
  <c r="L792"/>
  <c r="L124"/>
  <c r="L28"/>
  <c r="L54"/>
  <c r="L115"/>
  <c r="L131"/>
  <c r="L1208"/>
  <c r="L1107"/>
  <c r="L1027"/>
  <c r="L23"/>
  <c r="L1005"/>
  <c r="L747"/>
  <c r="L161"/>
  <c r="L102"/>
  <c r="L93"/>
  <c r="L74"/>
  <c r="L933"/>
  <c r="L915"/>
  <c r="L645"/>
  <c r="L565"/>
  <c r="L492"/>
  <c r="L381"/>
  <c r="L317"/>
  <c r="L285"/>
  <c r="L886"/>
  <c r="L878"/>
  <c r="L862"/>
  <c r="L557"/>
  <c r="L552"/>
  <c r="L461"/>
  <c r="L408"/>
  <c r="L570"/>
  <c r="L202"/>
  <c r="L1328"/>
  <c r="L1136"/>
  <c r="L994"/>
  <c r="L980"/>
  <c r="L242"/>
  <c r="L1233"/>
  <c r="L1162"/>
  <c r="L136"/>
  <c r="F4" i="31"/>
  <c r="G4" s="1"/>
  <c r="H4" s="1"/>
  <c r="H668" i="43" l="1"/>
  <c r="H1275"/>
  <c r="H356"/>
  <c r="H75"/>
  <c r="H544"/>
  <c r="H1011"/>
  <c r="H336"/>
  <c r="H881"/>
  <c r="H103"/>
  <c r="H959"/>
  <c r="H417"/>
  <c r="H820"/>
  <c r="H611"/>
  <c r="H585"/>
  <c r="H529"/>
  <c r="H63"/>
  <c r="H518"/>
  <c r="H218"/>
  <c r="H693"/>
  <c r="H246"/>
  <c r="H657"/>
  <c r="H490"/>
  <c r="H856"/>
  <c r="H641"/>
  <c r="H387"/>
  <c r="H634"/>
  <c r="H464"/>
  <c r="H691"/>
  <c r="H694"/>
  <c r="H731"/>
  <c r="H480"/>
  <c r="H456"/>
  <c r="H863"/>
  <c r="H826"/>
  <c r="H165"/>
  <c r="H177"/>
  <c r="H615"/>
  <c r="H811"/>
  <c r="H335"/>
  <c r="H1200"/>
  <c r="H167"/>
  <c r="H867"/>
  <c r="H506"/>
  <c r="H455"/>
  <c r="H267"/>
  <c r="H1283"/>
  <c r="H214"/>
  <c r="H257"/>
  <c r="H934"/>
  <c r="H140"/>
  <c r="H1074"/>
  <c r="H222"/>
  <c r="H374"/>
  <c r="H462"/>
  <c r="H675"/>
  <c r="H1194"/>
  <c r="H392"/>
  <c r="H672"/>
  <c r="H592"/>
  <c r="H155"/>
  <c r="H224"/>
  <c r="H1201"/>
  <c r="H1137"/>
  <c r="H1028"/>
  <c r="H918"/>
  <c r="H755"/>
  <c r="H533"/>
  <c r="H447"/>
  <c r="H1267"/>
  <c r="H39"/>
  <c r="H188"/>
  <c r="H1173"/>
  <c r="H874"/>
  <c r="H996"/>
  <c r="H1069"/>
  <c r="H258"/>
  <c r="H1215"/>
  <c r="H117"/>
  <c r="H485"/>
  <c r="H1094"/>
  <c r="H1180"/>
  <c r="H6"/>
  <c r="H888"/>
  <c r="H1259"/>
  <c r="H361"/>
  <c r="H530"/>
  <c r="H650"/>
  <c r="H705"/>
  <c r="H799"/>
  <c r="H1138"/>
  <c r="H908"/>
  <c r="H484"/>
  <c r="H609"/>
  <c r="H708"/>
  <c r="H55"/>
  <c r="H94"/>
  <c r="H441"/>
  <c r="H50"/>
  <c r="H315"/>
  <c r="H703"/>
  <c r="H249"/>
  <c r="H1033"/>
  <c r="H673"/>
  <c r="H1248"/>
  <c r="H143"/>
  <c r="H911"/>
  <c r="H753"/>
  <c r="H418"/>
  <c r="H1063"/>
  <c r="H469"/>
  <c r="H1291"/>
  <c r="H169"/>
  <c r="H1302"/>
  <c r="H171"/>
  <c r="H1044"/>
  <c r="H944"/>
  <c r="H903"/>
  <c r="H894"/>
  <c r="H1340"/>
  <c r="H1225"/>
  <c r="H146"/>
  <c r="H377"/>
  <c r="H907"/>
  <c r="H1249"/>
  <c r="H1272"/>
  <c r="H734"/>
  <c r="H30"/>
  <c r="H840"/>
  <c r="H677"/>
  <c r="H116"/>
  <c r="H407"/>
  <c r="H1314"/>
  <c r="H726"/>
  <c r="H612"/>
  <c r="H664"/>
  <c r="H514"/>
  <c r="H718"/>
  <c r="H178"/>
  <c r="H754"/>
  <c r="H564"/>
  <c r="H582"/>
  <c r="H1062"/>
  <c r="H172"/>
  <c r="H610"/>
  <c r="H223"/>
  <c r="H393"/>
  <c r="H632"/>
  <c r="H44"/>
  <c r="H958"/>
  <c r="H345"/>
  <c r="H662"/>
  <c r="H1266"/>
  <c r="H608"/>
  <c r="H769"/>
  <c r="H179"/>
  <c r="H687"/>
  <c r="H720"/>
  <c r="H1075"/>
  <c r="H779"/>
  <c r="H698"/>
  <c r="H846"/>
  <c r="H266"/>
  <c r="H1052"/>
  <c r="H1105"/>
  <c r="H749"/>
  <c r="H430"/>
  <c r="H917"/>
  <c r="H728"/>
  <c r="H1095"/>
  <c r="H943"/>
  <c r="H1202"/>
  <c r="H460"/>
  <c r="H646"/>
  <c r="H707"/>
  <c r="H503"/>
  <c r="H194"/>
  <c r="H1124"/>
  <c r="H730"/>
  <c r="H438"/>
  <c r="H235"/>
  <c r="H170"/>
  <c r="H717"/>
  <c r="H837"/>
  <c r="H470"/>
  <c r="H1234"/>
  <c r="H142"/>
  <c r="H690"/>
  <c r="H935"/>
  <c r="H270"/>
  <c r="H13"/>
  <c r="H1335"/>
  <c r="H166"/>
  <c r="H444"/>
  <c r="H69"/>
  <c r="H31"/>
  <c r="H1072"/>
  <c r="H1198"/>
  <c r="H835"/>
  <c r="H1258"/>
  <c r="H633"/>
  <c r="H571"/>
  <c r="H857"/>
  <c r="H1313"/>
  <c r="H414"/>
  <c r="H667"/>
  <c r="H580"/>
  <c r="H613"/>
  <c r="H1169"/>
  <c r="H936"/>
  <c r="H282"/>
  <c r="H553"/>
  <c r="H1237"/>
  <c r="H1087"/>
  <c r="H712"/>
  <c r="H1211"/>
  <c r="H542"/>
  <c r="H967"/>
  <c r="H724"/>
  <c r="H1301"/>
  <c r="H425"/>
  <c r="H82"/>
  <c r="H1321"/>
  <c r="H200"/>
  <c r="H919"/>
  <c r="H637"/>
  <c r="H997"/>
  <c r="H26"/>
  <c r="H864"/>
  <c r="H960"/>
  <c r="H1176"/>
  <c r="H66"/>
  <c r="H320"/>
  <c r="H1250"/>
  <c r="H945"/>
  <c r="H535"/>
  <c r="H1152"/>
  <c r="H1156"/>
  <c r="H79"/>
  <c r="H1109"/>
  <c r="H203"/>
  <c r="H568"/>
  <c r="H699"/>
  <c r="H1253"/>
  <c r="H904"/>
  <c r="H476"/>
  <c r="H1073"/>
  <c r="H900"/>
  <c r="H654"/>
  <c r="H394"/>
  <c r="H498"/>
  <c r="H1174"/>
  <c r="H674"/>
  <c r="H590"/>
  <c r="H410"/>
  <c r="H1050"/>
  <c r="H877"/>
  <c r="H423"/>
  <c r="H318"/>
  <c r="H1085"/>
  <c r="H1110"/>
  <c r="H932"/>
  <c r="H496"/>
  <c r="H750"/>
  <c r="H274"/>
  <c r="H1307"/>
  <c r="H801"/>
  <c r="H88"/>
  <c r="H457"/>
  <c r="H621"/>
  <c r="H1289"/>
  <c r="H467"/>
  <c r="H764"/>
  <c r="H186"/>
  <c r="H995"/>
  <c r="H212"/>
  <c r="H348"/>
  <c r="H539"/>
  <c r="H942"/>
  <c r="H263"/>
  <c r="H1241"/>
  <c r="H689"/>
  <c r="H1092"/>
  <c r="H309"/>
  <c r="H204"/>
  <c r="H56"/>
  <c r="H981"/>
  <c r="H19"/>
  <c r="H1323"/>
  <c r="H316"/>
  <c r="H353"/>
  <c r="H291"/>
  <c r="H365"/>
  <c r="H1265"/>
  <c r="H183"/>
  <c r="H243"/>
  <c r="H559"/>
  <c r="H343"/>
  <c r="H741"/>
  <c r="H67"/>
  <c r="H1287"/>
  <c r="H65"/>
  <c r="H928"/>
  <c r="H1192"/>
  <c r="H431"/>
  <c r="H622"/>
  <c r="H602"/>
  <c r="H1067"/>
  <c r="H1119"/>
  <c r="H1317"/>
  <c r="H1091"/>
  <c r="H113"/>
  <c r="H722"/>
  <c r="H854"/>
  <c r="H970"/>
  <c r="H882"/>
  <c r="H921"/>
  <c r="H327"/>
  <c r="H572"/>
  <c r="H1135"/>
  <c r="H1251"/>
  <c r="H339"/>
  <c r="H32"/>
  <c r="H86"/>
  <c r="H930"/>
  <c r="H927"/>
  <c r="H176"/>
  <c r="H704"/>
  <c r="H812"/>
  <c r="H800"/>
  <c r="H1230"/>
  <c r="H607"/>
  <c r="H788"/>
  <c r="H319"/>
  <c r="H1064"/>
  <c r="H439"/>
  <c r="H573"/>
  <c r="H245"/>
  <c r="H998"/>
  <c r="H591"/>
  <c r="H946"/>
  <c r="H558"/>
  <c r="H375"/>
  <c r="H916"/>
  <c r="H62"/>
  <c r="H847"/>
  <c r="H810"/>
  <c r="H405"/>
  <c r="H1209"/>
  <c r="H777"/>
  <c r="H651"/>
  <c r="H548"/>
  <c r="H230"/>
  <c r="H1031"/>
  <c r="H547"/>
  <c r="H594"/>
  <c r="H1324"/>
  <c r="H875"/>
  <c r="H290"/>
  <c r="H1322"/>
  <c r="H775"/>
  <c r="H297"/>
  <c r="H566"/>
  <c r="H1012"/>
  <c r="H1235"/>
  <c r="H887"/>
  <c r="H509"/>
  <c r="H843"/>
  <c r="H168"/>
  <c r="H685"/>
  <c r="H1210"/>
  <c r="H876"/>
  <c r="H15"/>
  <c r="H920"/>
  <c r="H692"/>
  <c r="H1008"/>
  <c r="H898"/>
  <c r="H1006"/>
  <c r="H134"/>
  <c r="H512"/>
  <c r="H472"/>
  <c r="H623"/>
  <c r="H192"/>
  <c r="H813"/>
  <c r="H990"/>
  <c r="H1271"/>
  <c r="H599"/>
  <c r="H445"/>
  <c r="H948"/>
  <c r="H706"/>
  <c r="H931"/>
  <c r="H786"/>
  <c r="H1115"/>
  <c r="H798"/>
  <c r="H626"/>
  <c r="H581"/>
  <c r="H1042"/>
  <c r="H294"/>
  <c r="H48"/>
  <c r="H845"/>
  <c r="H669"/>
  <c r="H742"/>
  <c r="H859"/>
  <c r="H839"/>
  <c r="H1227"/>
  <c r="H459"/>
  <c r="H1070"/>
  <c r="H1055"/>
  <c r="H589"/>
  <c r="H1023"/>
  <c r="H295"/>
  <c r="H523"/>
  <c r="H773"/>
  <c r="H593"/>
  <c r="H40"/>
  <c r="H231"/>
  <c r="H10"/>
  <c r="H1310"/>
  <c r="H402"/>
  <c r="H491"/>
  <c r="H1076"/>
  <c r="H1043"/>
  <c r="H1273"/>
  <c r="H289"/>
  <c r="H964"/>
  <c r="H1288"/>
  <c r="H255"/>
  <c r="H18"/>
  <c r="H154"/>
  <c r="H325"/>
  <c r="H855"/>
  <c r="H1100"/>
  <c r="H1217"/>
  <c r="H187"/>
  <c r="H640"/>
  <c r="H288"/>
  <c r="H300"/>
  <c r="H427"/>
  <c r="H1187"/>
  <c r="H665"/>
  <c r="H583"/>
  <c r="H639"/>
  <c r="H52"/>
  <c r="H1082"/>
  <c r="H647"/>
  <c r="H1058"/>
  <c r="H723"/>
  <c r="H101"/>
  <c r="H756"/>
  <c r="H1131"/>
  <c r="H185"/>
  <c r="H767"/>
  <c r="H401"/>
  <c r="H428"/>
  <c r="H505"/>
  <c r="H1178"/>
  <c r="H1025"/>
  <c r="H287"/>
  <c r="H925"/>
  <c r="H546"/>
  <c r="H112"/>
  <c r="H367"/>
  <c r="H1121"/>
  <c r="H145"/>
  <c r="H536"/>
  <c r="H1116"/>
  <c r="H125"/>
  <c r="H340"/>
  <c r="H182"/>
  <c r="H29"/>
  <c r="H276"/>
  <c r="H474"/>
  <c r="H822"/>
  <c r="H1048"/>
  <c r="H1129"/>
  <c r="H776"/>
  <c r="H173"/>
  <c r="H1256"/>
  <c r="H620"/>
  <c r="H141"/>
  <c r="H510"/>
  <c r="H1046"/>
  <c r="H284"/>
  <c r="H605"/>
  <c r="H806"/>
  <c r="H606"/>
  <c r="H458"/>
  <c r="H60"/>
  <c r="H880"/>
  <c r="H780"/>
  <c r="H1311"/>
  <c r="H389"/>
  <c r="H1106"/>
  <c r="H123"/>
  <c r="H324"/>
  <c r="H486"/>
  <c r="H333"/>
  <c r="H614"/>
  <c r="H12"/>
  <c r="H111"/>
  <c r="H89"/>
  <c r="H1186"/>
  <c r="H337"/>
  <c r="H1080"/>
  <c r="H1319"/>
  <c r="H1168"/>
  <c r="H866"/>
  <c r="H836"/>
  <c r="H1339"/>
  <c r="H302"/>
  <c r="H1056"/>
  <c r="H1181"/>
  <c r="H220"/>
  <c r="H114"/>
  <c r="H818"/>
  <c r="H269"/>
  <c r="H1036"/>
  <c r="H1113"/>
  <c r="H227"/>
  <c r="H905"/>
  <c r="H522"/>
  <c r="H961"/>
  <c r="H221"/>
  <c r="H1078"/>
  <c r="H848"/>
  <c r="H41"/>
  <c r="H278"/>
  <c r="H1102"/>
  <c r="H376"/>
  <c r="H16"/>
  <c r="H719"/>
  <c r="H861"/>
  <c r="H17"/>
  <c r="H76"/>
  <c r="H666"/>
  <c r="H644"/>
  <c r="H715"/>
  <c r="H158"/>
  <c r="H766"/>
  <c r="H1004"/>
  <c r="H1320"/>
  <c r="H914"/>
  <c r="H988"/>
  <c r="H199"/>
  <c r="H180"/>
  <c r="H879"/>
  <c r="H1300"/>
  <c r="H1177"/>
  <c r="H232"/>
  <c r="H525"/>
  <c r="H733"/>
  <c r="H275"/>
  <c r="H1318"/>
  <c r="H434"/>
  <c r="H160"/>
  <c r="H250"/>
  <c r="H153"/>
  <c r="H1199"/>
  <c r="H1037"/>
  <c r="H43"/>
  <c r="H144"/>
  <c r="H1150"/>
  <c r="H949"/>
  <c r="H1188"/>
  <c r="H226"/>
  <c r="H1130"/>
  <c r="H366"/>
  <c r="H280"/>
  <c r="H579"/>
  <c r="H1081"/>
  <c r="H1171"/>
  <c r="H711"/>
  <c r="H938"/>
  <c r="H1038"/>
  <c r="H399"/>
  <c r="H1026"/>
  <c r="H584"/>
  <c r="H1071"/>
  <c r="H670"/>
  <c r="H953"/>
  <c r="H1077"/>
  <c r="H68"/>
  <c r="H939"/>
  <c r="H655"/>
  <c r="H156"/>
  <c r="H556"/>
  <c r="H11"/>
  <c r="H372"/>
  <c r="H700"/>
  <c r="H1330"/>
  <c r="H181"/>
  <c r="H653"/>
  <c r="H147"/>
  <c r="H1207"/>
  <c r="H765"/>
  <c r="H991"/>
  <c r="H1299"/>
  <c r="H159"/>
  <c r="H1133"/>
  <c r="H350"/>
  <c r="H680"/>
  <c r="H807"/>
  <c r="H947"/>
  <c r="H1151"/>
  <c r="H1148"/>
  <c r="H268"/>
  <c r="H432"/>
  <c r="H868"/>
  <c r="H736"/>
  <c r="H133"/>
  <c r="H972"/>
  <c r="H426"/>
  <c r="H1255"/>
  <c r="H277"/>
  <c r="H437"/>
  <c r="H829"/>
  <c r="H1022"/>
  <c r="H1179"/>
  <c r="H1216"/>
  <c r="H264"/>
  <c r="H415"/>
  <c r="H511"/>
  <c r="H601"/>
  <c r="H87"/>
  <c r="H122"/>
  <c r="H808"/>
  <c r="H956"/>
  <c r="H1155"/>
  <c r="H1264"/>
  <c r="H334"/>
  <c r="H1013"/>
  <c r="H228"/>
  <c r="H701"/>
  <c r="H524"/>
  <c r="H721"/>
  <c r="H897"/>
  <c r="H575"/>
  <c r="H576"/>
  <c r="H696"/>
  <c r="H683"/>
  <c r="H774"/>
  <c r="H1257"/>
  <c r="H1312"/>
  <c r="H273"/>
  <c r="H940"/>
  <c r="H1024"/>
  <c r="H1088"/>
  <c r="H1157"/>
  <c r="H1197"/>
  <c r="H175"/>
  <c r="H196"/>
  <c r="H42"/>
  <c r="H130"/>
  <c r="H794"/>
  <c r="H1327"/>
  <c r="H301"/>
  <c r="H926"/>
  <c r="H952"/>
  <c r="H1068"/>
  <c r="H1308"/>
  <c r="H1145"/>
  <c r="H251"/>
  <c r="H211"/>
  <c r="H216"/>
  <c r="H217"/>
  <c r="H92"/>
  <c r="H732"/>
  <c r="H213"/>
  <c r="H586"/>
  <c r="H1338"/>
  <c r="H390"/>
  <c r="H987"/>
  <c r="H1139"/>
  <c r="H604"/>
  <c r="H453"/>
  <c r="H671"/>
  <c r="H989"/>
  <c r="H809"/>
  <c r="H892"/>
  <c r="H768"/>
  <c r="H197"/>
  <c r="H1240"/>
  <c r="H371"/>
  <c r="H391"/>
  <c r="H963"/>
  <c r="H950"/>
  <c r="H1014"/>
  <c r="H1309"/>
  <c r="H937"/>
  <c r="H419"/>
  <c r="H577"/>
  <c r="H1242"/>
  <c r="H1146"/>
  <c r="H1101"/>
  <c r="H702"/>
  <c r="H663"/>
  <c r="H64"/>
  <c r="H225"/>
  <c r="H1066"/>
  <c r="H397"/>
  <c r="H603"/>
  <c r="H465"/>
  <c r="H1021"/>
  <c r="H1039"/>
  <c r="H311"/>
  <c r="H588"/>
  <c r="H860"/>
  <c r="H962"/>
  <c r="H781"/>
  <c r="H97"/>
  <c r="H986"/>
  <c r="H1147"/>
  <c r="H513"/>
  <c r="H1065"/>
  <c r="H338"/>
  <c r="H380"/>
  <c r="H72"/>
  <c r="H1239"/>
  <c r="H534"/>
  <c r="H466"/>
  <c r="H398"/>
  <c r="H364"/>
  <c r="H567"/>
  <c r="H502"/>
  <c r="H1222"/>
  <c r="H1093"/>
  <c r="H735"/>
  <c r="H1233"/>
  <c r="H202"/>
  <c r="H886"/>
  <c r="H1005"/>
  <c r="H792"/>
  <c r="H433"/>
  <c r="H1228"/>
  <c r="H326"/>
  <c r="H307"/>
  <c r="H242"/>
  <c r="H570"/>
  <c r="H381"/>
  <c r="H74"/>
  <c r="H23"/>
  <c r="H54"/>
  <c r="H1084"/>
  <c r="H824"/>
  <c r="H481"/>
  <c r="H716"/>
  <c r="H681"/>
  <c r="H283"/>
  <c r="H1218"/>
  <c r="H1167"/>
  <c r="H344"/>
  <c r="H355"/>
  <c r="H1341"/>
  <c r="H33"/>
  <c r="H73"/>
  <c r="H137"/>
  <c r="H823"/>
  <c r="H1195"/>
  <c r="H293"/>
  <c r="H45"/>
  <c r="H785"/>
  <c r="H1306"/>
  <c r="H999"/>
  <c r="H1118"/>
  <c r="H261"/>
  <c r="H853"/>
  <c r="H448"/>
  <c r="H852"/>
  <c r="H215"/>
  <c r="H1172"/>
  <c r="H240"/>
  <c r="H1125"/>
  <c r="H328"/>
  <c r="H463"/>
  <c r="H628"/>
  <c r="H661"/>
  <c r="H922"/>
  <c r="H36"/>
  <c r="H795"/>
  <c r="H80"/>
  <c r="H239"/>
  <c r="H1196"/>
  <c r="H1268"/>
  <c r="H429"/>
  <c r="H519"/>
  <c r="H709"/>
  <c r="H38"/>
  <c r="H27"/>
  <c r="H139"/>
  <c r="H1047"/>
  <c r="H1160"/>
  <c r="H1243"/>
  <c r="H252"/>
  <c r="H617"/>
  <c r="H322"/>
  <c r="H636"/>
  <c r="H85"/>
  <c r="H128"/>
  <c r="H784"/>
  <c r="H1149"/>
  <c r="H1298"/>
  <c r="H352"/>
  <c r="H789"/>
  <c r="H359"/>
  <c r="H642"/>
  <c r="H349"/>
  <c r="H625"/>
  <c r="H793"/>
  <c r="H1002"/>
  <c r="H272"/>
  <c r="H969"/>
  <c r="H184"/>
  <c r="H849"/>
  <c r="H489"/>
  <c r="H161"/>
  <c r="H373"/>
  <c r="H317"/>
  <c r="H971"/>
  <c r="H638"/>
  <c r="H1136"/>
  <c r="H115"/>
  <c r="H237"/>
  <c r="H557"/>
  <c r="H102"/>
  <c r="H1153"/>
  <c r="H814"/>
  <c r="H899"/>
  <c r="H1277"/>
  <c r="H832"/>
  <c r="H1220"/>
  <c r="H106"/>
  <c r="H1244"/>
  <c r="H772"/>
  <c r="H817"/>
  <c r="H1205"/>
  <c r="H83"/>
  <c r="H1204"/>
  <c r="H248"/>
  <c r="H527"/>
  <c r="H482"/>
  <c r="H1337"/>
  <c r="H1041"/>
  <c r="H189"/>
  <c r="H477"/>
  <c r="H1122"/>
  <c r="H260"/>
  <c r="H555"/>
  <c r="H421"/>
  <c r="H195"/>
  <c r="H924"/>
  <c r="H90"/>
  <c r="H119"/>
  <c r="H53"/>
  <c r="H520"/>
  <c r="H902"/>
  <c r="H537"/>
  <c r="H1112"/>
  <c r="H363"/>
  <c r="H782"/>
  <c r="H906"/>
  <c r="H1032"/>
  <c r="H1165"/>
  <c r="H244"/>
  <c r="H833"/>
  <c r="H1000"/>
  <c r="H285"/>
  <c r="H878"/>
  <c r="H1303"/>
  <c r="H744"/>
  <c r="H966"/>
  <c r="H360"/>
  <c r="H933"/>
  <c r="H627"/>
  <c r="H912"/>
  <c r="H413"/>
  <c r="H1326"/>
  <c r="H473"/>
  <c r="H412"/>
  <c r="H1083"/>
  <c r="H1027"/>
  <c r="H771"/>
  <c r="H982"/>
  <c r="H8"/>
  <c r="H645"/>
  <c r="H825"/>
  <c r="H1274"/>
  <c r="H783"/>
  <c r="H1333"/>
  <c r="H120"/>
  <c r="H1166"/>
  <c r="H442"/>
  <c r="H1086"/>
  <c r="H9"/>
  <c r="H1015"/>
  <c r="H737"/>
  <c r="H233"/>
  <c r="H342"/>
  <c r="H47"/>
  <c r="H1111"/>
  <c r="H132"/>
  <c r="H292"/>
  <c r="H975"/>
  <c r="H983"/>
  <c r="H676"/>
  <c r="H347"/>
  <c r="H35"/>
  <c r="H652"/>
  <c r="H1231"/>
  <c r="H1329"/>
  <c r="H163"/>
  <c r="H978"/>
  <c r="H382"/>
  <c r="H1108"/>
  <c r="H77"/>
  <c r="H1185"/>
  <c r="H247"/>
  <c r="H329"/>
  <c r="H1170"/>
  <c r="H858"/>
  <c r="H191"/>
  <c r="H1316"/>
  <c r="H1161"/>
  <c r="H740"/>
  <c r="H760"/>
  <c r="H1143"/>
  <c r="H678"/>
  <c r="H1099"/>
  <c r="H727"/>
  <c r="H951"/>
  <c r="H1134"/>
  <c r="H495"/>
  <c r="H1097"/>
  <c r="H976"/>
  <c r="H190"/>
  <c r="H648"/>
  <c r="H1098"/>
  <c r="H253"/>
  <c r="H403"/>
  <c r="H259"/>
  <c r="H827"/>
  <c r="H895"/>
  <c r="H739"/>
  <c r="H1019"/>
  <c r="H538"/>
  <c r="H395"/>
  <c r="H1305"/>
  <c r="H151"/>
  <c r="H985"/>
  <c r="H923"/>
  <c r="H1163"/>
  <c r="H499"/>
  <c r="H851"/>
  <c r="H164"/>
  <c r="H758"/>
  <c r="H1342"/>
  <c r="H891"/>
  <c r="H1213"/>
  <c r="H34"/>
  <c r="H1281"/>
  <c r="H306"/>
  <c r="H1020"/>
  <c r="H1193"/>
  <c r="H804"/>
  <c r="H1034"/>
  <c r="H979"/>
  <c r="H411"/>
  <c r="H515"/>
  <c r="H241"/>
  <c r="H149"/>
  <c r="H598"/>
  <c r="H388"/>
  <c r="H1184"/>
  <c r="H451"/>
  <c r="H865"/>
  <c r="H554"/>
  <c r="H129"/>
  <c r="H201"/>
  <c r="H828"/>
  <c r="H1017"/>
  <c r="H597"/>
  <c r="H1232"/>
  <c r="H332"/>
  <c r="H631"/>
  <c r="H1206"/>
  <c r="H341"/>
  <c r="H913"/>
  <c r="H400"/>
  <c r="H308"/>
  <c r="H884"/>
  <c r="H688"/>
  <c r="H1290"/>
  <c r="H504"/>
  <c r="H205"/>
  <c r="H574"/>
  <c r="H1059"/>
  <c r="H980"/>
  <c r="H93"/>
  <c r="H1040"/>
  <c r="H649"/>
  <c r="H1162"/>
  <c r="H461"/>
  <c r="H747"/>
  <c r="H124"/>
  <c r="H1053"/>
  <c r="H752"/>
  <c r="H1278"/>
  <c r="H1120"/>
  <c r="H219"/>
  <c r="H49"/>
  <c r="H748"/>
  <c r="H271"/>
  <c r="H745"/>
  <c r="H210"/>
  <c r="H1245"/>
  <c r="H409"/>
  <c r="H802"/>
  <c r="H1263"/>
  <c r="H1212"/>
  <c r="H507"/>
  <c r="H885"/>
  <c r="H109"/>
  <c r="H1285"/>
  <c r="H1236"/>
  <c r="H869"/>
  <c r="H901"/>
  <c r="H107"/>
  <c r="H1128"/>
  <c r="H1294"/>
  <c r="H660"/>
  <c r="H659"/>
  <c r="H763"/>
  <c r="H1214"/>
  <c r="H973"/>
  <c r="H424"/>
  <c r="H396"/>
  <c r="H1270"/>
  <c r="H871"/>
  <c r="H596"/>
  <c r="H508"/>
  <c r="H658"/>
  <c r="H686"/>
  <c r="H552"/>
  <c r="H994"/>
  <c r="H831"/>
  <c r="H351"/>
  <c r="H384"/>
  <c r="H1343"/>
  <c r="H81"/>
  <c r="H1226"/>
  <c r="H1140"/>
  <c r="H443"/>
  <c r="H850"/>
  <c r="H1126"/>
  <c r="H310"/>
  <c r="H404"/>
  <c r="H471"/>
  <c r="H61"/>
  <c r="H1054"/>
  <c r="H578"/>
  <c r="H1325"/>
  <c r="H118"/>
  <c r="H883"/>
  <c r="H207"/>
  <c r="H762"/>
  <c r="H298"/>
  <c r="H695"/>
  <c r="H131"/>
  <c r="H797"/>
  <c r="H787"/>
  <c r="H296"/>
  <c r="H629"/>
  <c r="H174"/>
  <c r="H1164"/>
  <c r="H492"/>
  <c r="H1051"/>
  <c r="H157"/>
  <c r="H679"/>
  <c r="H635"/>
  <c r="H37"/>
  <c r="H493"/>
  <c r="H7"/>
  <c r="H25"/>
  <c r="H821"/>
  <c r="H841"/>
  <c r="H362"/>
  <c r="H532"/>
  <c r="H1282"/>
  <c r="H1219"/>
  <c r="H91"/>
  <c r="H279"/>
  <c r="H121"/>
  <c r="H1190"/>
  <c r="H1030"/>
  <c r="H238"/>
  <c r="H135"/>
  <c r="H1183"/>
  <c r="H312"/>
  <c r="H531"/>
  <c r="H22"/>
  <c r="H1182"/>
  <c r="H929"/>
  <c r="H1254"/>
  <c r="H1060"/>
  <c r="H1296"/>
  <c r="H838"/>
  <c r="H521"/>
  <c r="H684"/>
  <c r="H751"/>
  <c r="H1191"/>
  <c r="H1089"/>
  <c r="H1103"/>
  <c r="H746"/>
  <c r="H656"/>
  <c r="H58"/>
  <c r="H816"/>
  <c r="H1096"/>
  <c r="H560"/>
  <c r="H1293"/>
  <c r="H483"/>
  <c r="H422"/>
  <c r="H110"/>
  <c r="H281"/>
  <c r="H236"/>
  <c r="H1261"/>
  <c r="H1284"/>
  <c r="H95"/>
  <c r="H872"/>
  <c r="H815"/>
  <c r="H561"/>
  <c r="H543"/>
  <c r="H435"/>
  <c r="H449"/>
  <c r="H330"/>
  <c r="H299"/>
  <c r="H1061"/>
  <c r="H416"/>
  <c r="H452"/>
  <c r="H844"/>
  <c r="H957"/>
  <c r="H791"/>
  <c r="H479"/>
  <c r="H619"/>
  <c r="H977"/>
  <c r="H408"/>
  <c r="H819"/>
  <c r="H1328"/>
  <c r="H1107"/>
  <c r="H842"/>
  <c r="H1221"/>
  <c r="H14"/>
  <c r="H1154"/>
  <c r="H1049"/>
  <c r="H385"/>
  <c r="H1079"/>
  <c r="H420"/>
  <c r="H379"/>
  <c r="H1159"/>
  <c r="H616"/>
  <c r="H1018"/>
  <c r="H500"/>
  <c r="H98"/>
  <c r="H331"/>
  <c r="H710"/>
  <c r="H1315"/>
  <c r="H889"/>
  <c r="H862"/>
  <c r="H265"/>
  <c r="H46"/>
  <c r="H1010"/>
  <c r="H757"/>
  <c r="H1252"/>
  <c r="H150"/>
  <c r="H198"/>
  <c r="H587"/>
  <c r="H1141"/>
  <c r="H1260"/>
  <c r="H1117"/>
  <c r="H1269"/>
  <c r="H127"/>
  <c r="H304"/>
  <c r="H965"/>
  <c r="H346"/>
  <c r="H714"/>
  <c r="H974"/>
  <c r="H148"/>
  <c r="H99"/>
  <c r="H20"/>
  <c r="H24"/>
  <c r="H1276"/>
  <c r="H21"/>
  <c r="H104"/>
  <c r="H1331"/>
  <c r="H569"/>
  <c r="H1229"/>
  <c r="H896"/>
  <c r="H545"/>
  <c r="H1304"/>
  <c r="H305"/>
  <c r="H436"/>
  <c r="H595"/>
  <c r="H323"/>
  <c r="H1035"/>
  <c r="H370"/>
  <c r="H1286"/>
  <c r="H600"/>
  <c r="H478"/>
  <c r="H78"/>
  <c r="H790"/>
  <c r="H1016"/>
  <c r="H1009"/>
  <c r="H910"/>
  <c r="H100"/>
  <c r="H1247"/>
  <c r="H105"/>
  <c r="H286"/>
  <c r="H993"/>
  <c r="H743"/>
  <c r="H1158"/>
  <c r="H303"/>
  <c r="H729"/>
  <c r="H618"/>
  <c r="H1262"/>
  <c r="H1280"/>
  <c r="H834"/>
  <c r="H256"/>
  <c r="H468"/>
  <c r="H516"/>
  <c r="H955"/>
  <c r="H51"/>
  <c r="H1292"/>
  <c r="H440"/>
  <c r="H1336"/>
  <c r="H725"/>
  <c r="H1223"/>
  <c r="H1224"/>
  <c r="H321"/>
  <c r="H70"/>
  <c r="H254"/>
  <c r="H208"/>
  <c r="H643"/>
  <c r="H830"/>
  <c r="H1104"/>
  <c r="H738"/>
  <c r="H870"/>
  <c r="H909"/>
  <c r="H209"/>
  <c r="H1123"/>
  <c r="H446"/>
  <c r="H1238"/>
  <c r="H562"/>
  <c r="H1132"/>
  <c r="H406"/>
  <c r="H682"/>
  <c r="H630"/>
  <c r="H59"/>
  <c r="H1057"/>
  <c r="H954"/>
  <c r="H551"/>
  <c r="H1003"/>
  <c r="H1045"/>
  <c r="H454"/>
  <c r="H136"/>
  <c r="H28"/>
  <c r="H368"/>
  <c r="H915"/>
  <c r="H1334"/>
  <c r="H528"/>
  <c r="H713"/>
  <c r="H84"/>
  <c r="H354"/>
  <c r="H1090"/>
  <c r="H487"/>
  <c r="H1001"/>
  <c r="H450"/>
  <c r="H57"/>
  <c r="H206"/>
  <c r="H770"/>
  <c r="H1203"/>
  <c r="H540"/>
  <c r="H968"/>
  <c r="H984"/>
  <c r="H138"/>
  <c r="H1189"/>
  <c r="H1114"/>
  <c r="H497"/>
  <c r="H565"/>
  <c r="H526"/>
  <c r="H152"/>
  <c r="H314"/>
  <c r="H386"/>
  <c r="H1127"/>
  <c r="H893"/>
  <c r="H108"/>
  <c r="H501"/>
  <c r="H1007"/>
  <c r="H162"/>
  <c r="H992"/>
  <c r="H541"/>
  <c r="H941"/>
  <c r="H1208"/>
  <c r="H549"/>
  <c r="H234"/>
  <c r="H1144"/>
  <c r="H805"/>
  <c r="H358"/>
  <c r="H475"/>
  <c r="H761"/>
  <c r="H873"/>
  <c r="H1297"/>
  <c r="H1029"/>
  <c r="H1332"/>
  <c r="H778"/>
  <c r="H697"/>
  <c r="H796"/>
  <c r="H71"/>
  <c r="H1175"/>
  <c r="H369"/>
  <c r="H890"/>
  <c r="H96"/>
  <c r="H1246"/>
  <c r="H378"/>
  <c r="H803"/>
  <c r="H624"/>
  <c r="H550"/>
  <c r="H494"/>
  <c r="H126"/>
  <c r="H313"/>
  <c r="H383"/>
  <c r="H1279"/>
  <c r="H1295"/>
  <c r="H759"/>
  <c r="H193"/>
  <c r="H1142"/>
  <c r="H229"/>
  <c r="H488"/>
  <c r="H357"/>
  <c r="H517"/>
  <c r="H262"/>
  <c r="H563"/>
  <c r="N262" l="1"/>
  <c r="O262" s="1"/>
  <c r="N229"/>
  <c r="O229" s="1"/>
  <c r="N193"/>
  <c r="O193" s="1"/>
  <c r="N550"/>
  <c r="O550" s="1"/>
  <c r="N803"/>
  <c r="O803" s="1"/>
  <c r="N1246"/>
  <c r="O1246" s="1"/>
  <c r="N1175"/>
  <c r="O1175" s="1"/>
  <c r="N778"/>
  <c r="O778" s="1"/>
  <c r="N1029"/>
  <c r="O1029" s="1"/>
  <c r="N475"/>
  <c r="O475" s="1"/>
  <c r="N805"/>
  <c r="O805" s="1"/>
  <c r="N541"/>
  <c r="O541" s="1"/>
  <c r="N162"/>
  <c r="O162" s="1"/>
  <c r="N893"/>
  <c r="O893" s="1"/>
  <c r="N565"/>
  <c r="O565" s="1"/>
  <c r="N138"/>
  <c r="O138" s="1"/>
  <c r="N968"/>
  <c r="O968" s="1"/>
  <c r="N206"/>
  <c r="O206" s="1"/>
  <c r="N487"/>
  <c r="O487" s="1"/>
  <c r="N354"/>
  <c r="O354" s="1"/>
  <c r="N1334"/>
  <c r="O1334" s="1"/>
  <c r="N551"/>
  <c r="O551" s="1"/>
  <c r="N1057"/>
  <c r="O1057" s="1"/>
  <c r="N406"/>
  <c r="O406" s="1"/>
  <c r="N446"/>
  <c r="O446" s="1"/>
  <c r="N209"/>
  <c r="O209" s="1"/>
  <c r="N643"/>
  <c r="O643" s="1"/>
  <c r="N254"/>
  <c r="O254" s="1"/>
  <c r="N1336"/>
  <c r="O1336" s="1"/>
  <c r="N468"/>
  <c r="O468" s="1"/>
  <c r="N834"/>
  <c r="O834" s="1"/>
  <c r="N1262"/>
  <c r="O1262" s="1"/>
  <c r="N1158"/>
  <c r="O1158" s="1"/>
  <c r="N478"/>
  <c r="O478" s="1"/>
  <c r="N1286"/>
  <c r="O1286" s="1"/>
  <c r="N1035"/>
  <c r="O1035" s="1"/>
  <c r="N545"/>
  <c r="O545" s="1"/>
  <c r="N1229"/>
  <c r="O1229" s="1"/>
  <c r="N21"/>
  <c r="O21" s="1"/>
  <c r="N24"/>
  <c r="O24" s="1"/>
  <c r="N99"/>
  <c r="O99" s="1"/>
  <c r="N974"/>
  <c r="O974" s="1"/>
  <c r="N304"/>
  <c r="O304" s="1"/>
  <c r="N1260"/>
  <c r="O1260" s="1"/>
  <c r="N862"/>
  <c r="O862" s="1"/>
  <c r="N331"/>
  <c r="O331" s="1"/>
  <c r="N616"/>
  <c r="O616" s="1"/>
  <c r="N842"/>
  <c r="O842" s="1"/>
  <c r="N408"/>
  <c r="O408" s="1"/>
  <c r="N844"/>
  <c r="O844" s="1"/>
  <c r="N299"/>
  <c r="O299" s="1"/>
  <c r="N543"/>
  <c r="O543" s="1"/>
  <c r="N815"/>
  <c r="O815" s="1"/>
  <c r="N95"/>
  <c r="O95" s="1"/>
  <c r="N281"/>
  <c r="O281" s="1"/>
  <c r="N1293"/>
  <c r="O1293" s="1"/>
  <c r="N746"/>
  <c r="O746" s="1"/>
  <c r="N521"/>
  <c r="O521" s="1"/>
  <c r="N1254"/>
  <c r="O1254" s="1"/>
  <c r="N1182"/>
  <c r="O1182" s="1"/>
  <c r="N238"/>
  <c r="O238" s="1"/>
  <c r="N1190"/>
  <c r="O1190" s="1"/>
  <c r="N1219"/>
  <c r="O1219" s="1"/>
  <c r="N532"/>
  <c r="O532" s="1"/>
  <c r="N493"/>
  <c r="O493" s="1"/>
  <c r="N492"/>
  <c r="O492" s="1"/>
  <c r="N296"/>
  <c r="O296" s="1"/>
  <c r="N797"/>
  <c r="O797" s="1"/>
  <c r="N883"/>
  <c r="O883" s="1"/>
  <c r="N471"/>
  <c r="O471" s="1"/>
  <c r="N310"/>
  <c r="O310" s="1"/>
  <c r="N1140"/>
  <c r="O1140" s="1"/>
  <c r="N81"/>
  <c r="O81" s="1"/>
  <c r="N552"/>
  <c r="O552" s="1"/>
  <c r="N596"/>
  <c r="O596" s="1"/>
  <c r="N424"/>
  <c r="O424" s="1"/>
  <c r="N1214"/>
  <c r="O1214" s="1"/>
  <c r="N869"/>
  <c r="O869" s="1"/>
  <c r="N1285"/>
  <c r="O1285" s="1"/>
  <c r="N1212"/>
  <c r="O1212" s="1"/>
  <c r="N802"/>
  <c r="O802" s="1"/>
  <c r="N745"/>
  <c r="O745" s="1"/>
  <c r="N748"/>
  <c r="O748" s="1"/>
  <c r="N1278"/>
  <c r="O1278" s="1"/>
  <c r="N747"/>
  <c r="O747" s="1"/>
  <c r="N574"/>
  <c r="O574" s="1"/>
  <c r="N688"/>
  <c r="O688" s="1"/>
  <c r="N308"/>
  <c r="O308" s="1"/>
  <c r="N1206"/>
  <c r="O1206" s="1"/>
  <c r="N332"/>
  <c r="O332" s="1"/>
  <c r="N865"/>
  <c r="O865" s="1"/>
  <c r="N1184"/>
  <c r="O1184" s="1"/>
  <c r="N411"/>
  <c r="O411" s="1"/>
  <c r="N1193"/>
  <c r="O1193" s="1"/>
  <c r="N891"/>
  <c r="O891" s="1"/>
  <c r="N758"/>
  <c r="O758" s="1"/>
  <c r="N1163"/>
  <c r="O1163" s="1"/>
  <c r="N985"/>
  <c r="O985" s="1"/>
  <c r="N538"/>
  <c r="O538" s="1"/>
  <c r="N739"/>
  <c r="O739" s="1"/>
  <c r="N827"/>
  <c r="O827" s="1"/>
  <c r="N190"/>
  <c r="O190" s="1"/>
  <c r="N1097"/>
  <c r="O1097" s="1"/>
  <c r="N727"/>
  <c r="O727" s="1"/>
  <c r="N760"/>
  <c r="O760" s="1"/>
  <c r="N1161"/>
  <c r="O1161" s="1"/>
  <c r="N247"/>
  <c r="O247" s="1"/>
  <c r="N77"/>
  <c r="O77" s="1"/>
  <c r="N676"/>
  <c r="O676" s="1"/>
  <c r="N975"/>
  <c r="O975" s="1"/>
  <c r="N132"/>
  <c r="O132" s="1"/>
  <c r="N47"/>
  <c r="O47" s="1"/>
  <c r="N1015"/>
  <c r="O1015" s="1"/>
  <c r="N1166"/>
  <c r="O1166" s="1"/>
  <c r="N645"/>
  <c r="O645" s="1"/>
  <c r="N412"/>
  <c r="O412" s="1"/>
  <c r="N912"/>
  <c r="O912" s="1"/>
  <c r="N966"/>
  <c r="O966" s="1"/>
  <c r="N1303"/>
  <c r="O1303" s="1"/>
  <c r="N833"/>
  <c r="O833" s="1"/>
  <c r="N1165"/>
  <c r="O1165" s="1"/>
  <c r="N363"/>
  <c r="O363" s="1"/>
  <c r="N520"/>
  <c r="O520" s="1"/>
  <c r="N119"/>
  <c r="O119" s="1"/>
  <c r="N421"/>
  <c r="O421" s="1"/>
  <c r="N260"/>
  <c r="O260" s="1"/>
  <c r="N482"/>
  <c r="O482" s="1"/>
  <c r="N1244"/>
  <c r="O1244" s="1"/>
  <c r="N1277"/>
  <c r="O1277" s="1"/>
  <c r="N237"/>
  <c r="O237" s="1"/>
  <c r="N971"/>
  <c r="O971" s="1"/>
  <c r="N373"/>
  <c r="O373" s="1"/>
  <c r="N184"/>
  <c r="O184" s="1"/>
  <c r="N349"/>
  <c r="O349" s="1"/>
  <c r="N352"/>
  <c r="O352" s="1"/>
  <c r="N636"/>
  <c r="O636" s="1"/>
  <c r="N1243"/>
  <c r="O1243" s="1"/>
  <c r="N709"/>
  <c r="O709" s="1"/>
  <c r="N1196"/>
  <c r="O1196" s="1"/>
  <c r="N80"/>
  <c r="O80" s="1"/>
  <c r="N36"/>
  <c r="O36" s="1"/>
  <c r="N463"/>
  <c r="O463" s="1"/>
  <c r="N1172"/>
  <c r="O1172" s="1"/>
  <c r="N853"/>
  <c r="O853" s="1"/>
  <c r="N1306"/>
  <c r="O1306" s="1"/>
  <c r="N45"/>
  <c r="O45" s="1"/>
  <c r="N355"/>
  <c r="O355" s="1"/>
  <c r="N283"/>
  <c r="O283" s="1"/>
  <c r="N716"/>
  <c r="O716" s="1"/>
  <c r="N824"/>
  <c r="O824" s="1"/>
  <c r="N54"/>
  <c r="O54" s="1"/>
  <c r="N74"/>
  <c r="O74" s="1"/>
  <c r="N570"/>
  <c r="O570" s="1"/>
  <c r="N307"/>
  <c r="O307" s="1"/>
  <c r="N1228"/>
  <c r="O1228" s="1"/>
  <c r="N792"/>
  <c r="O792" s="1"/>
  <c r="N886"/>
  <c r="O886" s="1"/>
  <c r="N1233"/>
  <c r="O1233" s="1"/>
  <c r="N1093"/>
  <c r="O1093" s="1"/>
  <c r="N502"/>
  <c r="O502" s="1"/>
  <c r="N364"/>
  <c r="O364" s="1"/>
  <c r="N466"/>
  <c r="O466" s="1"/>
  <c r="N1239"/>
  <c r="O1239" s="1"/>
  <c r="N380"/>
  <c r="O380" s="1"/>
  <c r="N1065"/>
  <c r="O1065" s="1"/>
  <c r="N1147"/>
  <c r="O1147" s="1"/>
  <c r="N97"/>
  <c r="O97" s="1"/>
  <c r="N962"/>
  <c r="O962" s="1"/>
  <c r="N588"/>
  <c r="O588" s="1"/>
  <c r="N1039"/>
  <c r="O1039" s="1"/>
  <c r="N465"/>
  <c r="O465" s="1"/>
  <c r="N397"/>
  <c r="O397" s="1"/>
  <c r="N225"/>
  <c r="O225" s="1"/>
  <c r="N663"/>
  <c r="O663" s="1"/>
  <c r="N1101"/>
  <c r="O1101" s="1"/>
  <c r="N1242"/>
  <c r="O1242" s="1"/>
  <c r="N419"/>
  <c r="O419" s="1"/>
  <c r="N1309"/>
  <c r="O1309" s="1"/>
  <c r="N950"/>
  <c r="O950" s="1"/>
  <c r="N391"/>
  <c r="O391" s="1"/>
  <c r="N1240"/>
  <c r="O1240" s="1"/>
  <c r="N768"/>
  <c r="O768" s="1"/>
  <c r="N809"/>
  <c r="O809" s="1"/>
  <c r="N671"/>
  <c r="O671" s="1"/>
  <c r="N604"/>
  <c r="O604" s="1"/>
  <c r="N987"/>
  <c r="O987" s="1"/>
  <c r="N1338"/>
  <c r="O1338" s="1"/>
  <c r="N213"/>
  <c r="O213" s="1"/>
  <c r="N92"/>
  <c r="O92" s="1"/>
  <c r="N216"/>
  <c r="O216" s="1"/>
  <c r="N251"/>
  <c r="O251" s="1"/>
  <c r="N1308"/>
  <c r="O1308" s="1"/>
  <c r="N952"/>
  <c r="O952" s="1"/>
  <c r="N301"/>
  <c r="O301" s="1"/>
  <c r="N794"/>
  <c r="O794" s="1"/>
  <c r="N42"/>
  <c r="O42" s="1"/>
  <c r="N175"/>
  <c r="O175" s="1"/>
  <c r="N1157"/>
  <c r="O1157" s="1"/>
  <c r="N1024"/>
  <c r="O1024" s="1"/>
  <c r="N273"/>
  <c r="O273" s="1"/>
  <c r="N1257"/>
  <c r="O1257" s="1"/>
  <c r="N683"/>
  <c r="O683" s="1"/>
  <c r="N576"/>
  <c r="O576" s="1"/>
  <c r="N897"/>
  <c r="O897" s="1"/>
  <c r="N524"/>
  <c r="O524" s="1"/>
  <c r="N228"/>
  <c r="O228" s="1"/>
  <c r="N334"/>
  <c r="O334" s="1"/>
  <c r="N1155"/>
  <c r="O1155" s="1"/>
  <c r="N808"/>
  <c r="O808" s="1"/>
  <c r="N87"/>
  <c r="O87" s="1"/>
  <c r="N511"/>
  <c r="O511" s="1"/>
  <c r="N264"/>
  <c r="O264" s="1"/>
  <c r="N1179"/>
  <c r="O1179" s="1"/>
  <c r="N829"/>
  <c r="O829" s="1"/>
  <c r="N277"/>
  <c r="O277" s="1"/>
  <c r="N426"/>
  <c r="O426" s="1"/>
  <c r="N133"/>
  <c r="O133" s="1"/>
  <c r="N868"/>
  <c r="O868" s="1"/>
  <c r="N268"/>
  <c r="O268" s="1"/>
  <c r="N1151"/>
  <c r="O1151" s="1"/>
  <c r="N807"/>
  <c r="O807" s="1"/>
  <c r="N350"/>
  <c r="O350" s="1"/>
  <c r="N159"/>
  <c r="O159" s="1"/>
  <c r="N991"/>
  <c r="O991" s="1"/>
  <c r="N1207"/>
  <c r="O1207" s="1"/>
  <c r="N653"/>
  <c r="O653" s="1"/>
  <c r="N1330"/>
  <c r="O1330" s="1"/>
  <c r="N372"/>
  <c r="O372" s="1"/>
  <c r="N556"/>
  <c r="O556" s="1"/>
  <c r="N655"/>
  <c r="O655" s="1"/>
  <c r="N68"/>
  <c r="O68" s="1"/>
  <c r="N953"/>
  <c r="O953" s="1"/>
  <c r="N1071"/>
  <c r="O1071" s="1"/>
  <c r="N1026"/>
  <c r="O1026" s="1"/>
  <c r="N1038"/>
  <c r="O1038" s="1"/>
  <c r="N711"/>
  <c r="O711" s="1"/>
  <c r="N1081"/>
  <c r="O1081" s="1"/>
  <c r="N280"/>
  <c r="O280" s="1"/>
  <c r="N1130"/>
  <c r="O1130" s="1"/>
  <c r="N1188"/>
  <c r="O1188" s="1"/>
  <c r="N1150"/>
  <c r="O1150" s="1"/>
  <c r="N43"/>
  <c r="O43" s="1"/>
  <c r="N1199"/>
  <c r="O1199" s="1"/>
  <c r="N250"/>
  <c r="O250" s="1"/>
  <c r="N434"/>
  <c r="O434" s="1"/>
  <c r="N275"/>
  <c r="O275" s="1"/>
  <c r="N525"/>
  <c r="O525" s="1"/>
  <c r="N1177"/>
  <c r="O1177" s="1"/>
  <c r="N879"/>
  <c r="O879" s="1"/>
  <c r="N199"/>
  <c r="O199" s="1"/>
  <c r="N914"/>
  <c r="O914" s="1"/>
  <c r="N1004"/>
  <c r="O1004" s="1"/>
  <c r="N158"/>
  <c r="O158" s="1"/>
  <c r="N644"/>
  <c r="O644" s="1"/>
  <c r="N76"/>
  <c r="O76" s="1"/>
  <c r="N861"/>
  <c r="O861" s="1"/>
  <c r="N16"/>
  <c r="O16" s="1"/>
  <c r="N1102"/>
  <c r="O1102" s="1"/>
  <c r="N41"/>
  <c r="O41" s="1"/>
  <c r="N1078"/>
  <c r="O1078" s="1"/>
  <c r="N961"/>
  <c r="O961" s="1"/>
  <c r="N905"/>
  <c r="O905" s="1"/>
  <c r="N1113"/>
  <c r="O1113" s="1"/>
  <c r="N269"/>
  <c r="O269" s="1"/>
  <c r="N357"/>
  <c r="O357" s="1"/>
  <c r="N1295"/>
  <c r="O1295" s="1"/>
  <c r="N383"/>
  <c r="O383" s="1"/>
  <c r="N126"/>
  <c r="O126" s="1"/>
  <c r="N890"/>
  <c r="O890" s="1"/>
  <c r="N796"/>
  <c r="O796" s="1"/>
  <c r="N873"/>
  <c r="O873" s="1"/>
  <c r="N234"/>
  <c r="O234" s="1"/>
  <c r="N1208"/>
  <c r="O1208" s="1"/>
  <c r="N501"/>
  <c r="O501" s="1"/>
  <c r="N386"/>
  <c r="O386" s="1"/>
  <c r="N152"/>
  <c r="O152" s="1"/>
  <c r="N1114"/>
  <c r="O1114" s="1"/>
  <c r="N1203"/>
  <c r="O1203" s="1"/>
  <c r="N450"/>
  <c r="O450" s="1"/>
  <c r="N713"/>
  <c r="O713" s="1"/>
  <c r="N368"/>
  <c r="O368" s="1"/>
  <c r="N136"/>
  <c r="O136" s="1"/>
  <c r="N1045"/>
  <c r="O1045" s="1"/>
  <c r="N630"/>
  <c r="O630" s="1"/>
  <c r="N562"/>
  <c r="O562" s="1"/>
  <c r="N870"/>
  <c r="O870" s="1"/>
  <c r="N1104"/>
  <c r="O1104" s="1"/>
  <c r="N321"/>
  <c r="O321" s="1"/>
  <c r="N1223"/>
  <c r="O1223" s="1"/>
  <c r="N1292"/>
  <c r="O1292" s="1"/>
  <c r="N955"/>
  <c r="O955" s="1"/>
  <c r="N729"/>
  <c r="O729" s="1"/>
  <c r="N993"/>
  <c r="O993" s="1"/>
  <c r="N105"/>
  <c r="O105" s="1"/>
  <c r="N100"/>
  <c r="O100" s="1"/>
  <c r="N1009"/>
  <c r="O1009" s="1"/>
  <c r="N790"/>
  <c r="O790" s="1"/>
  <c r="N595"/>
  <c r="O595" s="1"/>
  <c r="N305"/>
  <c r="O305" s="1"/>
  <c r="N1331"/>
  <c r="O1331" s="1"/>
  <c r="N346"/>
  <c r="O346" s="1"/>
  <c r="N1269"/>
  <c r="O1269" s="1"/>
  <c r="N587"/>
  <c r="O587" s="1"/>
  <c r="N150"/>
  <c r="O150" s="1"/>
  <c r="N757"/>
  <c r="O757" s="1"/>
  <c r="N46"/>
  <c r="O46" s="1"/>
  <c r="N1315"/>
  <c r="O1315" s="1"/>
  <c r="N500"/>
  <c r="O500" s="1"/>
  <c r="N379"/>
  <c r="O379" s="1"/>
  <c r="N1079"/>
  <c r="O1079" s="1"/>
  <c r="N1049"/>
  <c r="O1049" s="1"/>
  <c r="N14"/>
  <c r="O14" s="1"/>
  <c r="N1328"/>
  <c r="O1328" s="1"/>
  <c r="N619"/>
  <c r="O619" s="1"/>
  <c r="N791"/>
  <c r="O791" s="1"/>
  <c r="N416"/>
  <c r="O416" s="1"/>
  <c r="N449"/>
  <c r="O449" s="1"/>
  <c r="N1261"/>
  <c r="O1261" s="1"/>
  <c r="N422"/>
  <c r="O422" s="1"/>
  <c r="N1096"/>
  <c r="O1096" s="1"/>
  <c r="N58"/>
  <c r="O58" s="1"/>
  <c r="N1089"/>
  <c r="O1089" s="1"/>
  <c r="N751"/>
  <c r="O751" s="1"/>
  <c r="N1296"/>
  <c r="O1296" s="1"/>
  <c r="N531"/>
  <c r="O531" s="1"/>
  <c r="N1183"/>
  <c r="O1183" s="1"/>
  <c r="N279"/>
  <c r="O279" s="1"/>
  <c r="N841"/>
  <c r="O841" s="1"/>
  <c r="N25"/>
  <c r="O25" s="1"/>
  <c r="N635"/>
  <c r="O635" s="1"/>
  <c r="N157"/>
  <c r="O157" s="1"/>
  <c r="N174"/>
  <c r="O174" s="1"/>
  <c r="N695"/>
  <c r="O695" s="1"/>
  <c r="N762"/>
  <c r="O762" s="1"/>
  <c r="N1325"/>
  <c r="O1325" s="1"/>
  <c r="N1054"/>
  <c r="O1054" s="1"/>
  <c r="N850"/>
  <c r="O850" s="1"/>
  <c r="N384"/>
  <c r="O384" s="1"/>
  <c r="N831"/>
  <c r="O831" s="1"/>
  <c r="N658"/>
  <c r="O658" s="1"/>
  <c r="N1270"/>
  <c r="O1270" s="1"/>
  <c r="N659"/>
  <c r="O659" s="1"/>
  <c r="N1294"/>
  <c r="O1294" s="1"/>
  <c r="N107"/>
  <c r="O107" s="1"/>
  <c r="N885"/>
  <c r="O885" s="1"/>
  <c r="N1245"/>
  <c r="O1245" s="1"/>
  <c r="N219"/>
  <c r="O219" s="1"/>
  <c r="N1053"/>
  <c r="O1053" s="1"/>
  <c r="N1162"/>
  <c r="O1162" s="1"/>
  <c r="N1040"/>
  <c r="O1040" s="1"/>
  <c r="N980"/>
  <c r="O980" s="1"/>
  <c r="N504"/>
  <c r="O504" s="1"/>
  <c r="N913"/>
  <c r="O913" s="1"/>
  <c r="N597"/>
  <c r="O597" s="1"/>
  <c r="N828"/>
  <c r="O828" s="1"/>
  <c r="N129"/>
  <c r="O129" s="1"/>
  <c r="N598"/>
  <c r="O598" s="1"/>
  <c r="N241"/>
  <c r="O241" s="1"/>
  <c r="N1034"/>
  <c r="O1034" s="1"/>
  <c r="N306"/>
  <c r="O306" s="1"/>
  <c r="N34"/>
  <c r="O34" s="1"/>
  <c r="N851"/>
  <c r="O851" s="1"/>
  <c r="N1305"/>
  <c r="O1305" s="1"/>
  <c r="N403"/>
  <c r="O403" s="1"/>
  <c r="N1098"/>
  <c r="O1098" s="1"/>
  <c r="N1134"/>
  <c r="O1134" s="1"/>
  <c r="N678"/>
  <c r="O678" s="1"/>
  <c r="N191"/>
  <c r="O191" s="1"/>
  <c r="N1170"/>
  <c r="O1170" s="1"/>
  <c r="N382"/>
  <c r="O382" s="1"/>
  <c r="N163"/>
  <c r="O163" s="1"/>
  <c r="N1231"/>
  <c r="O1231" s="1"/>
  <c r="N35"/>
  <c r="O35" s="1"/>
  <c r="N233"/>
  <c r="O233" s="1"/>
  <c r="N1086"/>
  <c r="O1086" s="1"/>
  <c r="N1333"/>
  <c r="O1333" s="1"/>
  <c r="N1274"/>
  <c r="O1274" s="1"/>
  <c r="N982"/>
  <c r="O982" s="1"/>
  <c r="N1027"/>
  <c r="O1027" s="1"/>
  <c r="N1326"/>
  <c r="O1326" s="1"/>
  <c r="N933"/>
  <c r="O933" s="1"/>
  <c r="N285"/>
  <c r="O285" s="1"/>
  <c r="N906"/>
  <c r="O906" s="1"/>
  <c r="N537"/>
  <c r="O537" s="1"/>
  <c r="N924"/>
  <c r="O924" s="1"/>
  <c r="N477"/>
  <c r="O477" s="1"/>
  <c r="N1041"/>
  <c r="O1041" s="1"/>
  <c r="N248"/>
  <c r="O248" s="1"/>
  <c r="N83"/>
  <c r="O83" s="1"/>
  <c r="N817"/>
  <c r="O817" s="1"/>
  <c r="N1220"/>
  <c r="O1220" s="1"/>
  <c r="N814"/>
  <c r="O814" s="1"/>
  <c r="N102"/>
  <c r="O102" s="1"/>
  <c r="N1136"/>
  <c r="O1136" s="1"/>
  <c r="N489"/>
  <c r="O489" s="1"/>
  <c r="N272"/>
  <c r="O272" s="1"/>
  <c r="N793"/>
  <c r="O793" s="1"/>
  <c r="N359"/>
  <c r="O359" s="1"/>
  <c r="N1149"/>
  <c r="O1149" s="1"/>
  <c r="N128"/>
  <c r="O128" s="1"/>
  <c r="N617"/>
  <c r="O617" s="1"/>
  <c r="N1047"/>
  <c r="O1047" s="1"/>
  <c r="N27"/>
  <c r="O27" s="1"/>
  <c r="N429"/>
  <c r="O429" s="1"/>
  <c r="N661"/>
  <c r="O661" s="1"/>
  <c r="N1125"/>
  <c r="O1125" s="1"/>
  <c r="N852"/>
  <c r="O852" s="1"/>
  <c r="N1118"/>
  <c r="O1118" s="1"/>
  <c r="N1195"/>
  <c r="O1195" s="1"/>
  <c r="N137"/>
  <c r="O137" s="1"/>
  <c r="N33"/>
  <c r="O33" s="1"/>
  <c r="N1167"/>
  <c r="O1167" s="1"/>
  <c r="N563"/>
  <c r="O563" s="1"/>
  <c r="N517"/>
  <c r="O517" s="1"/>
  <c r="N488"/>
  <c r="O488" s="1"/>
  <c r="N1142"/>
  <c r="O1142" s="1"/>
  <c r="N759"/>
  <c r="O759" s="1"/>
  <c r="N1279"/>
  <c r="O1279" s="1"/>
  <c r="N313"/>
  <c r="O313" s="1"/>
  <c r="N494"/>
  <c r="O494" s="1"/>
  <c r="N624"/>
  <c r="O624" s="1"/>
  <c r="N378"/>
  <c r="O378" s="1"/>
  <c r="N96"/>
  <c r="O96" s="1"/>
  <c r="N369"/>
  <c r="O369" s="1"/>
  <c r="N71"/>
  <c r="O71" s="1"/>
  <c r="N697"/>
  <c r="O697" s="1"/>
  <c r="N1332"/>
  <c r="O1332" s="1"/>
  <c r="N1297"/>
  <c r="O1297" s="1"/>
  <c r="N761"/>
  <c r="O761" s="1"/>
  <c r="N358"/>
  <c r="O358" s="1"/>
  <c r="N1144"/>
  <c r="O1144" s="1"/>
  <c r="N549"/>
  <c r="O549" s="1"/>
  <c r="N941"/>
  <c r="O941" s="1"/>
  <c r="N992"/>
  <c r="O992" s="1"/>
  <c r="N1007"/>
  <c r="O1007" s="1"/>
  <c r="N108"/>
  <c r="O108" s="1"/>
  <c r="N1127"/>
  <c r="O1127" s="1"/>
  <c r="N314"/>
  <c r="O314" s="1"/>
  <c r="N526"/>
  <c r="O526" s="1"/>
  <c r="N497"/>
  <c r="O497" s="1"/>
  <c r="N1189"/>
  <c r="O1189" s="1"/>
  <c r="N984"/>
  <c r="O984" s="1"/>
  <c r="N540"/>
  <c r="O540" s="1"/>
  <c r="N770"/>
  <c r="O770" s="1"/>
  <c r="N57"/>
  <c r="O57" s="1"/>
  <c r="N1001"/>
  <c r="O1001" s="1"/>
  <c r="N1090"/>
  <c r="O1090" s="1"/>
  <c r="N84"/>
  <c r="O84" s="1"/>
  <c r="N528"/>
  <c r="O528" s="1"/>
  <c r="N915"/>
  <c r="O915" s="1"/>
  <c r="N28"/>
  <c r="O28" s="1"/>
  <c r="N454"/>
  <c r="O454" s="1"/>
  <c r="N1003"/>
  <c r="O1003" s="1"/>
  <c r="N954"/>
  <c r="O954" s="1"/>
  <c r="N59"/>
  <c r="O59" s="1"/>
  <c r="N682"/>
  <c r="O682" s="1"/>
  <c r="N1132"/>
  <c r="O1132" s="1"/>
  <c r="N1238"/>
  <c r="O1238" s="1"/>
  <c r="N1123"/>
  <c r="O1123" s="1"/>
  <c r="N909"/>
  <c r="O909" s="1"/>
  <c r="N738"/>
  <c r="O738" s="1"/>
  <c r="N830"/>
  <c r="O830" s="1"/>
  <c r="N208"/>
  <c r="O208" s="1"/>
  <c r="N70"/>
  <c r="O70" s="1"/>
  <c r="N1224"/>
  <c r="O1224" s="1"/>
  <c r="N725"/>
  <c r="O725" s="1"/>
  <c r="N440"/>
  <c r="O440" s="1"/>
  <c r="N51"/>
  <c r="O51" s="1"/>
  <c r="N516"/>
  <c r="O516" s="1"/>
  <c r="N256"/>
  <c r="O256" s="1"/>
  <c r="N1280"/>
  <c r="O1280" s="1"/>
  <c r="N618"/>
  <c r="O618" s="1"/>
  <c r="N303"/>
  <c r="O303" s="1"/>
  <c r="N743"/>
  <c r="O743" s="1"/>
  <c r="N286"/>
  <c r="O286" s="1"/>
  <c r="N1247"/>
  <c r="O1247" s="1"/>
  <c r="N910"/>
  <c r="O910" s="1"/>
  <c r="N1016"/>
  <c r="O1016" s="1"/>
  <c r="N78"/>
  <c r="O78" s="1"/>
  <c r="N600"/>
  <c r="O600" s="1"/>
  <c r="N370"/>
  <c r="O370" s="1"/>
  <c r="N323"/>
  <c r="O323" s="1"/>
  <c r="N436"/>
  <c r="O436" s="1"/>
  <c r="N1304"/>
  <c r="O1304" s="1"/>
  <c r="N896"/>
  <c r="O896" s="1"/>
  <c r="N569"/>
  <c r="O569" s="1"/>
  <c r="N104"/>
  <c r="O104" s="1"/>
  <c r="N1276"/>
  <c r="O1276" s="1"/>
  <c r="N20"/>
  <c r="O20" s="1"/>
  <c r="N148"/>
  <c r="O148" s="1"/>
  <c r="N714"/>
  <c r="O714" s="1"/>
  <c r="N965"/>
  <c r="O965" s="1"/>
  <c r="N127"/>
  <c r="O127" s="1"/>
  <c r="N1117"/>
  <c r="O1117" s="1"/>
  <c r="N1141"/>
  <c r="O1141" s="1"/>
  <c r="N198"/>
  <c r="O198" s="1"/>
  <c r="N1252"/>
  <c r="O1252" s="1"/>
  <c r="N1010"/>
  <c r="O1010" s="1"/>
  <c r="N265"/>
  <c r="O265" s="1"/>
  <c r="N889"/>
  <c r="O889" s="1"/>
  <c r="N710"/>
  <c r="O710" s="1"/>
  <c r="N98"/>
  <c r="O98" s="1"/>
  <c r="N1018"/>
  <c r="O1018" s="1"/>
  <c r="N1159"/>
  <c r="O1159" s="1"/>
  <c r="N420"/>
  <c r="O420" s="1"/>
  <c r="N385"/>
  <c r="O385" s="1"/>
  <c r="N1154"/>
  <c r="O1154" s="1"/>
  <c r="N1221"/>
  <c r="O1221" s="1"/>
  <c r="N1107"/>
  <c r="O1107" s="1"/>
  <c r="N819"/>
  <c r="O819" s="1"/>
  <c r="N977"/>
  <c r="O977" s="1"/>
  <c r="N479"/>
  <c r="O479" s="1"/>
  <c r="N957"/>
  <c r="O957" s="1"/>
  <c r="N452"/>
  <c r="O452" s="1"/>
  <c r="N1061"/>
  <c r="O1061" s="1"/>
  <c r="N330"/>
  <c r="O330" s="1"/>
  <c r="N435"/>
  <c r="O435" s="1"/>
  <c r="N561"/>
  <c r="O561" s="1"/>
  <c r="N872"/>
  <c r="O872" s="1"/>
  <c r="N1284"/>
  <c r="O1284" s="1"/>
  <c r="N236"/>
  <c r="O236" s="1"/>
  <c r="N110"/>
  <c r="O110" s="1"/>
  <c r="N483"/>
  <c r="O483" s="1"/>
  <c r="N560"/>
  <c r="O560" s="1"/>
  <c r="N816"/>
  <c r="O816" s="1"/>
  <c r="N114"/>
  <c r="O114" s="1"/>
  <c r="N1181"/>
  <c r="O1181" s="1"/>
  <c r="N302"/>
  <c r="O302" s="1"/>
  <c r="N836"/>
  <c r="O836" s="1"/>
  <c r="N1168"/>
  <c r="O1168" s="1"/>
  <c r="N1080"/>
  <c r="O1080" s="1"/>
  <c r="N1186"/>
  <c r="O1186" s="1"/>
  <c r="N111"/>
  <c r="O111" s="1"/>
  <c r="N614"/>
  <c r="O614" s="1"/>
  <c r="N486"/>
  <c r="O486" s="1"/>
  <c r="N123"/>
  <c r="O123" s="1"/>
  <c r="N389"/>
  <c r="O389" s="1"/>
  <c r="N780"/>
  <c r="O780" s="1"/>
  <c r="N60"/>
  <c r="O60" s="1"/>
  <c r="N606"/>
  <c r="O606" s="1"/>
  <c r="N605"/>
  <c r="O605" s="1"/>
  <c r="N1046"/>
  <c r="O1046" s="1"/>
  <c r="N141"/>
  <c r="O141" s="1"/>
  <c r="N1256"/>
  <c r="O1256" s="1"/>
  <c r="N776"/>
  <c r="O776" s="1"/>
  <c r="N1048"/>
  <c r="O1048" s="1"/>
  <c r="N474"/>
  <c r="O474" s="1"/>
  <c r="N29"/>
  <c r="O29" s="1"/>
  <c r="N340"/>
  <c r="O340" s="1"/>
  <c r="N1116"/>
  <c r="O1116" s="1"/>
  <c r="N145"/>
  <c r="O145" s="1"/>
  <c r="N367"/>
  <c r="O367" s="1"/>
  <c r="N546"/>
  <c r="O546" s="1"/>
  <c r="N287"/>
  <c r="O287" s="1"/>
  <c r="N1178"/>
  <c r="O1178" s="1"/>
  <c r="N428"/>
  <c r="O428" s="1"/>
  <c r="N767"/>
  <c r="O767" s="1"/>
  <c r="N1131"/>
  <c r="O1131" s="1"/>
  <c r="N101"/>
  <c r="O101" s="1"/>
  <c r="N1058"/>
  <c r="O1058" s="1"/>
  <c r="N1082"/>
  <c r="O1082" s="1"/>
  <c r="N639"/>
  <c r="O639" s="1"/>
  <c r="N665"/>
  <c r="O665" s="1"/>
  <c r="N427"/>
  <c r="O427" s="1"/>
  <c r="N288"/>
  <c r="O288" s="1"/>
  <c r="N187"/>
  <c r="O187" s="1"/>
  <c r="N1100"/>
  <c r="O1100" s="1"/>
  <c r="N325"/>
  <c r="O325" s="1"/>
  <c r="N18"/>
  <c r="O18" s="1"/>
  <c r="N1288"/>
  <c r="O1288" s="1"/>
  <c r="N289"/>
  <c r="O289" s="1"/>
  <c r="N1043"/>
  <c r="O1043" s="1"/>
  <c r="N491"/>
  <c r="O491" s="1"/>
  <c r="N1310"/>
  <c r="O1310" s="1"/>
  <c r="N231"/>
  <c r="O231" s="1"/>
  <c r="N593"/>
  <c r="O593" s="1"/>
  <c r="N523"/>
  <c r="O523" s="1"/>
  <c r="N1023"/>
  <c r="O1023" s="1"/>
  <c r="N1055"/>
  <c r="O1055" s="1"/>
  <c r="N459"/>
  <c r="O459" s="1"/>
  <c r="N839"/>
  <c r="O839" s="1"/>
  <c r="N742"/>
  <c r="O742" s="1"/>
  <c r="N845"/>
  <c r="O845" s="1"/>
  <c r="N294"/>
  <c r="O294" s="1"/>
  <c r="N581"/>
  <c r="O581" s="1"/>
  <c r="N798"/>
  <c r="O798" s="1"/>
  <c r="N786"/>
  <c r="O786" s="1"/>
  <c r="N706"/>
  <c r="O706" s="1"/>
  <c r="N445"/>
  <c r="O445" s="1"/>
  <c r="N1271"/>
  <c r="O1271" s="1"/>
  <c r="N813"/>
  <c r="O813" s="1"/>
  <c r="N623"/>
  <c r="O623" s="1"/>
  <c r="N512"/>
  <c r="O512" s="1"/>
  <c r="N1006"/>
  <c r="O1006" s="1"/>
  <c r="N1008"/>
  <c r="O1008" s="1"/>
  <c r="N920"/>
  <c r="O920" s="1"/>
  <c r="N876"/>
  <c r="O876" s="1"/>
  <c r="N685"/>
  <c r="O685" s="1"/>
  <c r="N843"/>
  <c r="O843" s="1"/>
  <c r="N887"/>
  <c r="O887" s="1"/>
  <c r="N1012"/>
  <c r="O1012" s="1"/>
  <c r="N297"/>
  <c r="O297" s="1"/>
  <c r="N1322"/>
  <c r="O1322" s="1"/>
  <c r="N875"/>
  <c r="O875" s="1"/>
  <c r="N594"/>
  <c r="O594" s="1"/>
  <c r="N1031"/>
  <c r="O1031" s="1"/>
  <c r="N548"/>
  <c r="O548" s="1"/>
  <c r="N777"/>
  <c r="O777" s="1"/>
  <c r="N405"/>
  <c r="O405" s="1"/>
  <c r="N847"/>
  <c r="O847" s="1"/>
  <c r="N916"/>
  <c r="O916" s="1"/>
  <c r="N558"/>
  <c r="O558" s="1"/>
  <c r="N591"/>
  <c r="O591" s="1"/>
  <c r="N245"/>
  <c r="O245" s="1"/>
  <c r="N439"/>
  <c r="O439" s="1"/>
  <c r="N319"/>
  <c r="O319" s="1"/>
  <c r="N607"/>
  <c r="O607" s="1"/>
  <c r="N800"/>
  <c r="O800" s="1"/>
  <c r="N704"/>
  <c r="O704" s="1"/>
  <c r="N927"/>
  <c r="O927" s="1"/>
  <c r="N86"/>
  <c r="O86" s="1"/>
  <c r="N339"/>
  <c r="O339" s="1"/>
  <c r="N1135"/>
  <c r="O1135" s="1"/>
  <c r="N327"/>
  <c r="O327" s="1"/>
  <c r="N882"/>
  <c r="O882" s="1"/>
  <c r="N854"/>
  <c r="O854" s="1"/>
  <c r="N113"/>
  <c r="O113" s="1"/>
  <c r="N1317"/>
  <c r="O1317" s="1"/>
  <c r="N1067"/>
  <c r="O1067" s="1"/>
  <c r="N622"/>
  <c r="O622" s="1"/>
  <c r="N1192"/>
  <c r="O1192" s="1"/>
  <c r="N65"/>
  <c r="O65" s="1"/>
  <c r="N67"/>
  <c r="O67" s="1"/>
  <c r="N343"/>
  <c r="O343" s="1"/>
  <c r="N243"/>
  <c r="O243" s="1"/>
  <c r="N1265"/>
  <c r="O1265" s="1"/>
  <c r="N291"/>
  <c r="O291" s="1"/>
  <c r="N316"/>
  <c r="O316" s="1"/>
  <c r="N19"/>
  <c r="O19" s="1"/>
  <c r="N56"/>
  <c r="O56" s="1"/>
  <c r="N309"/>
  <c r="O309" s="1"/>
  <c r="N689"/>
  <c r="O689" s="1"/>
  <c r="N263"/>
  <c r="O263" s="1"/>
  <c r="N539"/>
  <c r="O539" s="1"/>
  <c r="N212"/>
  <c r="O212" s="1"/>
  <c r="N186"/>
  <c r="O186" s="1"/>
  <c r="N467"/>
  <c r="O467" s="1"/>
  <c r="N621"/>
  <c r="O621" s="1"/>
  <c r="N88"/>
  <c r="O88" s="1"/>
  <c r="N1307"/>
  <c r="O1307" s="1"/>
  <c r="N750"/>
  <c r="O750" s="1"/>
  <c r="N932"/>
  <c r="O932" s="1"/>
  <c r="N1085"/>
  <c r="O1085" s="1"/>
  <c r="N423"/>
  <c r="O423" s="1"/>
  <c r="N1050"/>
  <c r="O1050" s="1"/>
  <c r="N590"/>
  <c r="O590" s="1"/>
  <c r="N1174"/>
  <c r="O1174" s="1"/>
  <c r="N394"/>
  <c r="O394" s="1"/>
  <c r="N900"/>
  <c r="O900" s="1"/>
  <c r="N476"/>
  <c r="O476" s="1"/>
  <c r="N1253"/>
  <c r="O1253" s="1"/>
  <c r="N568"/>
  <c r="O568" s="1"/>
  <c r="N1109"/>
  <c r="O1109" s="1"/>
  <c r="N1156"/>
  <c r="O1156" s="1"/>
  <c r="N535"/>
  <c r="O535" s="1"/>
  <c r="N1250"/>
  <c r="O1250" s="1"/>
  <c r="N66"/>
  <c r="O66" s="1"/>
  <c r="N960"/>
  <c r="O960" s="1"/>
  <c r="N26"/>
  <c r="O26" s="1"/>
  <c r="N637"/>
  <c r="O637" s="1"/>
  <c r="N200"/>
  <c r="O200" s="1"/>
  <c r="N82"/>
  <c r="O82" s="1"/>
  <c r="N1301"/>
  <c r="O1301" s="1"/>
  <c r="N967"/>
  <c r="O967" s="1"/>
  <c r="N1211"/>
  <c r="O1211" s="1"/>
  <c r="N1087"/>
  <c r="O1087" s="1"/>
  <c r="N553"/>
  <c r="O553" s="1"/>
  <c r="N936"/>
  <c r="O936" s="1"/>
  <c r="N613"/>
  <c r="O613" s="1"/>
  <c r="N667"/>
  <c r="O667" s="1"/>
  <c r="N1313"/>
  <c r="O1313" s="1"/>
  <c r="N571"/>
  <c r="O571" s="1"/>
  <c r="N1258"/>
  <c r="O1258" s="1"/>
  <c r="N1198"/>
  <c r="O1198" s="1"/>
  <c r="N31"/>
  <c r="O31" s="1"/>
  <c r="N444"/>
  <c r="O444" s="1"/>
  <c r="N1335"/>
  <c r="O1335" s="1"/>
  <c r="N270"/>
  <c r="O270" s="1"/>
  <c r="N690"/>
  <c r="O690" s="1"/>
  <c r="N1234"/>
  <c r="O1234" s="1"/>
  <c r="N837"/>
  <c r="O837" s="1"/>
  <c r="N170"/>
  <c r="O170" s="1"/>
  <c r="N438"/>
  <c r="O438" s="1"/>
  <c r="N1124"/>
  <c r="O1124" s="1"/>
  <c r="N503"/>
  <c r="O503" s="1"/>
  <c r="N646"/>
  <c r="O646" s="1"/>
  <c r="N1202"/>
  <c r="O1202" s="1"/>
  <c r="N1095"/>
  <c r="O1095" s="1"/>
  <c r="N917"/>
  <c r="O917" s="1"/>
  <c r="N749"/>
  <c r="O749" s="1"/>
  <c r="N1052"/>
  <c r="O1052" s="1"/>
  <c r="N846"/>
  <c r="O846" s="1"/>
  <c r="N779"/>
  <c r="O779" s="1"/>
  <c r="N720"/>
  <c r="O720" s="1"/>
  <c r="N179"/>
  <c r="O179" s="1"/>
  <c r="N608"/>
  <c r="O608" s="1"/>
  <c r="N662"/>
  <c r="O662" s="1"/>
  <c r="N958"/>
  <c r="O958" s="1"/>
  <c r="N632"/>
  <c r="O632" s="1"/>
  <c r="N223"/>
  <c r="O223" s="1"/>
  <c r="N172"/>
  <c r="O172" s="1"/>
  <c r="N582"/>
  <c r="O582" s="1"/>
  <c r="N754"/>
  <c r="O754" s="1"/>
  <c r="N718"/>
  <c r="O718" s="1"/>
  <c r="N664"/>
  <c r="O664" s="1"/>
  <c r="N726"/>
  <c r="O726" s="1"/>
  <c r="N407"/>
  <c r="O407" s="1"/>
  <c r="N677"/>
  <c r="O677" s="1"/>
  <c r="N30"/>
  <c r="O30" s="1"/>
  <c r="N1272"/>
  <c r="O1272" s="1"/>
  <c r="N907"/>
  <c r="O907" s="1"/>
  <c r="N146"/>
  <c r="O146" s="1"/>
  <c r="N1340"/>
  <c r="O1340" s="1"/>
  <c r="N903"/>
  <c r="O903" s="1"/>
  <c r="N1044"/>
  <c r="O1044" s="1"/>
  <c r="N1302"/>
  <c r="O1302" s="1"/>
  <c r="N1291"/>
  <c r="O1291" s="1"/>
  <c r="N1063"/>
  <c r="O1063" s="1"/>
  <c r="N753"/>
  <c r="O753" s="1"/>
  <c r="N143"/>
  <c r="O143" s="1"/>
  <c r="N673"/>
  <c r="O673" s="1"/>
  <c r="N249"/>
  <c r="O249" s="1"/>
  <c r="N315"/>
  <c r="O315" s="1"/>
  <c r="N441"/>
  <c r="O441" s="1"/>
  <c r="N55"/>
  <c r="O55" s="1"/>
  <c r="N609"/>
  <c r="O609" s="1"/>
  <c r="N908"/>
  <c r="O908" s="1"/>
  <c r="N799"/>
  <c r="O799" s="1"/>
  <c r="N650"/>
  <c r="O650" s="1"/>
  <c r="N361"/>
  <c r="O361" s="1"/>
  <c r="N888"/>
  <c r="O888" s="1"/>
  <c r="N1180"/>
  <c r="O1180" s="1"/>
  <c r="N485"/>
  <c r="O485" s="1"/>
  <c r="N1215"/>
  <c r="O1215" s="1"/>
  <c r="N1069"/>
  <c r="O1069" s="1"/>
  <c r="N874"/>
  <c r="O874" s="1"/>
  <c r="N188"/>
  <c r="O188" s="1"/>
  <c r="N1267"/>
  <c r="O1267" s="1"/>
  <c r="N533"/>
  <c r="O533" s="1"/>
  <c r="N918"/>
  <c r="O918" s="1"/>
  <c r="N1137"/>
  <c r="O1137" s="1"/>
  <c r="N224"/>
  <c r="O224" s="1"/>
  <c r="N592"/>
  <c r="O592" s="1"/>
  <c r="N392"/>
  <c r="O392" s="1"/>
  <c r="N675"/>
  <c r="O675" s="1"/>
  <c r="N374"/>
  <c r="O374" s="1"/>
  <c r="N1074"/>
  <c r="O1074" s="1"/>
  <c r="N934"/>
  <c r="O934" s="1"/>
  <c r="N214"/>
  <c r="O214" s="1"/>
  <c r="N267"/>
  <c r="O267" s="1"/>
  <c r="N506"/>
  <c r="O506" s="1"/>
  <c r="N167"/>
  <c r="O167" s="1"/>
  <c r="N335"/>
  <c r="O335" s="1"/>
  <c r="N615"/>
  <c r="O615" s="1"/>
  <c r="N165"/>
  <c r="O165" s="1"/>
  <c r="N863"/>
  <c r="O863" s="1"/>
  <c r="N480"/>
  <c r="O480" s="1"/>
  <c r="N694"/>
  <c r="O694" s="1"/>
  <c r="N464"/>
  <c r="O464" s="1"/>
  <c r="N387"/>
  <c r="O387" s="1"/>
  <c r="N856"/>
  <c r="O856" s="1"/>
  <c r="N657"/>
  <c r="O657" s="1"/>
  <c r="N693"/>
  <c r="O693" s="1"/>
  <c r="N518"/>
  <c r="O518" s="1"/>
  <c r="N529"/>
  <c r="O529" s="1"/>
  <c r="N611"/>
  <c r="O611" s="1"/>
  <c r="N417"/>
  <c r="O417" s="1"/>
  <c r="N103"/>
  <c r="O103" s="1"/>
  <c r="N336"/>
  <c r="O336" s="1"/>
  <c r="N544"/>
  <c r="O544" s="1"/>
  <c r="N356"/>
  <c r="O356" s="1"/>
  <c r="N656"/>
  <c r="O656" s="1"/>
  <c r="N1103"/>
  <c r="O1103" s="1"/>
  <c r="N1191"/>
  <c r="O1191" s="1"/>
  <c r="N684"/>
  <c r="O684" s="1"/>
  <c r="N838"/>
  <c r="O838" s="1"/>
  <c r="N1060"/>
  <c r="O1060" s="1"/>
  <c r="N929"/>
  <c r="O929" s="1"/>
  <c r="N22"/>
  <c r="O22" s="1"/>
  <c r="N312"/>
  <c r="O312" s="1"/>
  <c r="N135"/>
  <c r="O135" s="1"/>
  <c r="N1030"/>
  <c r="O1030" s="1"/>
  <c r="N121"/>
  <c r="O121" s="1"/>
  <c r="N91"/>
  <c r="O91" s="1"/>
  <c r="N1282"/>
  <c r="O1282" s="1"/>
  <c r="N362"/>
  <c r="O362" s="1"/>
  <c r="N821"/>
  <c r="O821" s="1"/>
  <c r="N7"/>
  <c r="O7" s="1"/>
  <c r="N37"/>
  <c r="O37" s="1"/>
  <c r="N679"/>
  <c r="O679" s="1"/>
  <c r="N1051"/>
  <c r="O1051" s="1"/>
  <c r="N1164"/>
  <c r="O1164" s="1"/>
  <c r="N629"/>
  <c r="O629" s="1"/>
  <c r="N787"/>
  <c r="O787" s="1"/>
  <c r="N131"/>
  <c r="O131" s="1"/>
  <c r="N298"/>
  <c r="O298" s="1"/>
  <c r="N207"/>
  <c r="O207" s="1"/>
  <c r="N118"/>
  <c r="O118" s="1"/>
  <c r="N578"/>
  <c r="O578" s="1"/>
  <c r="N61"/>
  <c r="O61" s="1"/>
  <c r="N404"/>
  <c r="O404" s="1"/>
  <c r="N1126"/>
  <c r="O1126" s="1"/>
  <c r="N443"/>
  <c r="O443" s="1"/>
  <c r="N1226"/>
  <c r="O1226" s="1"/>
  <c r="N1343"/>
  <c r="O1343" s="1"/>
  <c r="N351"/>
  <c r="O351" s="1"/>
  <c r="N994"/>
  <c r="O994" s="1"/>
  <c r="N686"/>
  <c r="O686" s="1"/>
  <c r="N508"/>
  <c r="O508" s="1"/>
  <c r="N871"/>
  <c r="O871" s="1"/>
  <c r="N396"/>
  <c r="O396" s="1"/>
  <c r="N973"/>
  <c r="O973" s="1"/>
  <c r="N763"/>
  <c r="O763" s="1"/>
  <c r="N660"/>
  <c r="O660" s="1"/>
  <c r="N1128"/>
  <c r="O1128" s="1"/>
  <c r="N901"/>
  <c r="O901" s="1"/>
  <c r="N1236"/>
  <c r="O1236" s="1"/>
  <c r="N109"/>
  <c r="O109" s="1"/>
  <c r="N507"/>
  <c r="O507" s="1"/>
  <c r="N1263"/>
  <c r="O1263" s="1"/>
  <c r="N409"/>
  <c r="O409" s="1"/>
  <c r="N210"/>
  <c r="O210" s="1"/>
  <c r="N271"/>
  <c r="O271" s="1"/>
  <c r="N49"/>
  <c r="O49" s="1"/>
  <c r="N1120"/>
  <c r="O1120" s="1"/>
  <c r="N752"/>
  <c r="O752" s="1"/>
  <c r="N124"/>
  <c r="O124" s="1"/>
  <c r="N461"/>
  <c r="O461" s="1"/>
  <c r="N649"/>
  <c r="O649" s="1"/>
  <c r="N93"/>
  <c r="O93" s="1"/>
  <c r="N1059"/>
  <c r="O1059" s="1"/>
  <c r="N205"/>
  <c r="O205" s="1"/>
  <c r="N1290"/>
  <c r="O1290" s="1"/>
  <c r="N884"/>
  <c r="O884" s="1"/>
  <c r="N400"/>
  <c r="O400" s="1"/>
  <c r="N341"/>
  <c r="O341" s="1"/>
  <c r="N631"/>
  <c r="O631" s="1"/>
  <c r="N1232"/>
  <c r="O1232" s="1"/>
  <c r="N1017"/>
  <c r="O1017" s="1"/>
  <c r="N201"/>
  <c r="O201" s="1"/>
  <c r="N554"/>
  <c r="O554" s="1"/>
  <c r="N451"/>
  <c r="O451" s="1"/>
  <c r="N388"/>
  <c r="O388" s="1"/>
  <c r="N149"/>
  <c r="O149" s="1"/>
  <c r="N515"/>
  <c r="O515" s="1"/>
  <c r="N979"/>
  <c r="O979" s="1"/>
  <c r="N804"/>
  <c r="O804" s="1"/>
  <c r="N1020"/>
  <c r="O1020" s="1"/>
  <c r="N1281"/>
  <c r="O1281" s="1"/>
  <c r="N1213"/>
  <c r="O1213" s="1"/>
  <c r="N1342"/>
  <c r="O1342" s="1"/>
  <c r="N164"/>
  <c r="O164" s="1"/>
  <c r="N499"/>
  <c r="O499" s="1"/>
  <c r="N923"/>
  <c r="O923" s="1"/>
  <c r="N151"/>
  <c r="O151" s="1"/>
  <c r="N395"/>
  <c r="O395" s="1"/>
  <c r="N1019"/>
  <c r="O1019" s="1"/>
  <c r="N895"/>
  <c r="O895" s="1"/>
  <c r="N259"/>
  <c r="O259" s="1"/>
  <c r="N253"/>
  <c r="O253" s="1"/>
  <c r="N648"/>
  <c r="O648" s="1"/>
  <c r="N976"/>
  <c r="O976" s="1"/>
  <c r="N495"/>
  <c r="O495" s="1"/>
  <c r="N951"/>
  <c r="O951" s="1"/>
  <c r="N1099"/>
  <c r="O1099" s="1"/>
  <c r="N1143"/>
  <c r="O1143" s="1"/>
  <c r="N740"/>
  <c r="O740" s="1"/>
  <c r="N1316"/>
  <c r="O1316" s="1"/>
  <c r="N858"/>
  <c r="O858" s="1"/>
  <c r="N329"/>
  <c r="O329" s="1"/>
  <c r="N1185"/>
  <c r="O1185" s="1"/>
  <c r="N1108"/>
  <c r="O1108" s="1"/>
  <c r="N978"/>
  <c r="O978" s="1"/>
  <c r="N1329"/>
  <c r="O1329" s="1"/>
  <c r="N652"/>
  <c r="O652" s="1"/>
  <c r="N347"/>
  <c r="O347" s="1"/>
  <c r="N983"/>
  <c r="O983" s="1"/>
  <c r="N292"/>
  <c r="O292" s="1"/>
  <c r="N1111"/>
  <c r="O1111" s="1"/>
  <c r="N342"/>
  <c r="O342" s="1"/>
  <c r="N737"/>
  <c r="O737" s="1"/>
  <c r="N9"/>
  <c r="O9" s="1"/>
  <c r="N442"/>
  <c r="O442" s="1"/>
  <c r="N120"/>
  <c r="O120" s="1"/>
  <c r="N783"/>
  <c r="O783" s="1"/>
  <c r="N825"/>
  <c r="O825" s="1"/>
  <c r="N8"/>
  <c r="O8" s="1"/>
  <c r="N771"/>
  <c r="O771" s="1"/>
  <c r="N1083"/>
  <c r="O1083" s="1"/>
  <c r="N473"/>
  <c r="O473" s="1"/>
  <c r="N413"/>
  <c r="O413" s="1"/>
  <c r="N627"/>
  <c r="O627" s="1"/>
  <c r="N360"/>
  <c r="O360" s="1"/>
  <c r="N744"/>
  <c r="O744" s="1"/>
  <c r="N878"/>
  <c r="O878" s="1"/>
  <c r="N1000"/>
  <c r="O1000" s="1"/>
  <c r="N244"/>
  <c r="O244" s="1"/>
  <c r="N1032"/>
  <c r="O1032" s="1"/>
  <c r="N782"/>
  <c r="O782" s="1"/>
  <c r="N1112"/>
  <c r="O1112" s="1"/>
  <c r="N902"/>
  <c r="O902" s="1"/>
  <c r="N53"/>
  <c r="O53" s="1"/>
  <c r="N90"/>
  <c r="O90" s="1"/>
  <c r="N195"/>
  <c r="O195" s="1"/>
  <c r="N555"/>
  <c r="O555" s="1"/>
  <c r="N1122"/>
  <c r="O1122" s="1"/>
  <c r="N189"/>
  <c r="O189" s="1"/>
  <c r="N1337"/>
  <c r="O1337" s="1"/>
  <c r="N527"/>
  <c r="O527" s="1"/>
  <c r="N1204"/>
  <c r="O1204" s="1"/>
  <c r="N1205"/>
  <c r="O1205" s="1"/>
  <c r="N772"/>
  <c r="O772" s="1"/>
  <c r="N106"/>
  <c r="O106" s="1"/>
  <c r="N832"/>
  <c r="O832" s="1"/>
  <c r="N899"/>
  <c r="O899" s="1"/>
  <c r="N1153"/>
  <c r="O1153" s="1"/>
  <c r="N557"/>
  <c r="O557" s="1"/>
  <c r="N115"/>
  <c r="O115" s="1"/>
  <c r="N638"/>
  <c r="O638" s="1"/>
  <c r="N317"/>
  <c r="O317" s="1"/>
  <c r="N161"/>
  <c r="O161" s="1"/>
  <c r="N849"/>
  <c r="O849" s="1"/>
  <c r="N969"/>
  <c r="O969" s="1"/>
  <c r="N1002"/>
  <c r="O1002" s="1"/>
  <c r="N625"/>
  <c r="O625" s="1"/>
  <c r="N642"/>
  <c r="O642" s="1"/>
  <c r="N789"/>
  <c r="O789" s="1"/>
  <c r="N1298"/>
  <c r="O1298" s="1"/>
  <c r="N784"/>
  <c r="O784" s="1"/>
  <c r="N85"/>
  <c r="O85" s="1"/>
  <c r="N322"/>
  <c r="O322" s="1"/>
  <c r="N252"/>
  <c r="O252" s="1"/>
  <c r="N1160"/>
  <c r="O1160" s="1"/>
  <c r="N139"/>
  <c r="O139" s="1"/>
  <c r="N38"/>
  <c r="O38" s="1"/>
  <c r="N519"/>
  <c r="O519" s="1"/>
  <c r="N1268"/>
  <c r="O1268" s="1"/>
  <c r="N239"/>
  <c r="O239" s="1"/>
  <c r="N795"/>
  <c r="O795" s="1"/>
  <c r="N922"/>
  <c r="O922" s="1"/>
  <c r="N628"/>
  <c r="O628" s="1"/>
  <c r="N328"/>
  <c r="O328" s="1"/>
  <c r="N240"/>
  <c r="O240" s="1"/>
  <c r="N215"/>
  <c r="O215" s="1"/>
  <c r="N448"/>
  <c r="O448" s="1"/>
  <c r="N261"/>
  <c r="O261" s="1"/>
  <c r="N999"/>
  <c r="O999" s="1"/>
  <c r="N785"/>
  <c r="O785" s="1"/>
  <c r="N293"/>
  <c r="O293" s="1"/>
  <c r="N823"/>
  <c r="O823" s="1"/>
  <c r="N73"/>
  <c r="O73" s="1"/>
  <c r="N1341"/>
  <c r="O1341" s="1"/>
  <c r="N344"/>
  <c r="O344" s="1"/>
  <c r="N1218"/>
  <c r="O1218" s="1"/>
  <c r="N681"/>
  <c r="O681" s="1"/>
  <c r="N481"/>
  <c r="O481" s="1"/>
  <c r="N1084"/>
  <c r="O1084" s="1"/>
  <c r="N23"/>
  <c r="O23" s="1"/>
  <c r="N381"/>
  <c r="O381" s="1"/>
  <c r="N242"/>
  <c r="O242" s="1"/>
  <c r="N326"/>
  <c r="O326" s="1"/>
  <c r="N433"/>
  <c r="O433" s="1"/>
  <c r="N1005"/>
  <c r="O1005" s="1"/>
  <c r="N202"/>
  <c r="O202" s="1"/>
  <c r="N735"/>
  <c r="O735" s="1"/>
  <c r="N1222"/>
  <c r="O1222" s="1"/>
  <c r="N567"/>
  <c r="O567" s="1"/>
  <c r="N398"/>
  <c r="O398" s="1"/>
  <c r="N534"/>
  <c r="O534" s="1"/>
  <c r="N72"/>
  <c r="O72" s="1"/>
  <c r="N338"/>
  <c r="O338" s="1"/>
  <c r="N513"/>
  <c r="O513" s="1"/>
  <c r="N986"/>
  <c r="O986" s="1"/>
  <c r="N781"/>
  <c r="O781" s="1"/>
  <c r="N860"/>
  <c r="O860" s="1"/>
  <c r="N311"/>
  <c r="O311" s="1"/>
  <c r="N1021"/>
  <c r="O1021" s="1"/>
  <c r="N603"/>
  <c r="O603" s="1"/>
  <c r="N1066"/>
  <c r="O1066" s="1"/>
  <c r="N64"/>
  <c r="O64" s="1"/>
  <c r="N702"/>
  <c r="O702" s="1"/>
  <c r="N1146"/>
  <c r="O1146" s="1"/>
  <c r="N577"/>
  <c r="O577" s="1"/>
  <c r="N937"/>
  <c r="O937" s="1"/>
  <c r="N1014"/>
  <c r="O1014" s="1"/>
  <c r="N963"/>
  <c r="O963" s="1"/>
  <c r="N371"/>
  <c r="O371" s="1"/>
  <c r="N197"/>
  <c r="O197" s="1"/>
  <c r="N892"/>
  <c r="O892" s="1"/>
  <c r="N989"/>
  <c r="O989" s="1"/>
  <c r="N453"/>
  <c r="O453" s="1"/>
  <c r="N1139"/>
  <c r="O1139" s="1"/>
  <c r="N390"/>
  <c r="O390" s="1"/>
  <c r="N586"/>
  <c r="O586" s="1"/>
  <c r="N732"/>
  <c r="O732" s="1"/>
  <c r="N217"/>
  <c r="O217" s="1"/>
  <c r="N211"/>
  <c r="O211" s="1"/>
  <c r="N1145"/>
  <c r="O1145" s="1"/>
  <c r="N1068"/>
  <c r="O1068" s="1"/>
  <c r="N926"/>
  <c r="O926" s="1"/>
  <c r="N1327"/>
  <c r="O1327" s="1"/>
  <c r="N130"/>
  <c r="O130" s="1"/>
  <c r="N196"/>
  <c r="O196" s="1"/>
  <c r="N1197"/>
  <c r="O1197" s="1"/>
  <c r="N1088"/>
  <c r="O1088" s="1"/>
  <c r="N940"/>
  <c r="O940" s="1"/>
  <c r="N1312"/>
  <c r="O1312" s="1"/>
  <c r="N774"/>
  <c r="O774" s="1"/>
  <c r="N696"/>
  <c r="O696" s="1"/>
  <c r="N575"/>
  <c r="O575" s="1"/>
  <c r="N721"/>
  <c r="O721" s="1"/>
  <c r="N701"/>
  <c r="O701" s="1"/>
  <c r="N1013"/>
  <c r="O1013" s="1"/>
  <c r="N1264"/>
  <c r="O1264" s="1"/>
  <c r="O956"/>
  <c r="N956"/>
  <c r="O122"/>
  <c r="N122"/>
  <c r="O601"/>
  <c r="N601"/>
  <c r="O415"/>
  <c r="N415"/>
  <c r="O1216"/>
  <c r="N1216"/>
  <c r="O1022"/>
  <c r="N1022"/>
  <c r="O437"/>
  <c r="N437"/>
  <c r="O1255"/>
  <c r="N1255"/>
  <c r="O972"/>
  <c r="N972"/>
  <c r="O736"/>
  <c r="N736"/>
  <c r="O432"/>
  <c r="N432"/>
  <c r="O1148"/>
  <c r="N1148"/>
  <c r="O947"/>
  <c r="N947"/>
  <c r="O680"/>
  <c r="N680"/>
  <c r="O1133"/>
  <c r="N1133"/>
  <c r="O1299"/>
  <c r="N1299"/>
  <c r="O765"/>
  <c r="N765"/>
  <c r="O147"/>
  <c r="N147"/>
  <c r="O181"/>
  <c r="N181"/>
  <c r="O700"/>
  <c r="N700"/>
  <c r="O11"/>
  <c r="N11"/>
  <c r="O156"/>
  <c r="N156"/>
  <c r="O939"/>
  <c r="N939"/>
  <c r="O1077"/>
  <c r="N1077"/>
  <c r="O670"/>
  <c r="N670"/>
  <c r="O584"/>
  <c r="N584"/>
  <c r="O399"/>
  <c r="N399"/>
  <c r="O938"/>
  <c r="N938"/>
  <c r="O1171"/>
  <c r="N1171"/>
  <c r="O579"/>
  <c r="N579"/>
  <c r="O366"/>
  <c r="N366"/>
  <c r="O226"/>
  <c r="N226"/>
  <c r="O949"/>
  <c r="N949"/>
  <c r="O144"/>
  <c r="N144"/>
  <c r="O1037"/>
  <c r="N1037"/>
  <c r="O153"/>
  <c r="N153"/>
  <c r="O160"/>
  <c r="N160"/>
  <c r="O1318"/>
  <c r="N1318"/>
  <c r="O733"/>
  <c r="N733"/>
  <c r="O232"/>
  <c r="N232"/>
  <c r="O1300"/>
  <c r="N1300"/>
  <c r="O180"/>
  <c r="N180"/>
  <c r="O988"/>
  <c r="N988"/>
  <c r="O1320"/>
  <c r="N1320"/>
  <c r="O766"/>
  <c r="N766"/>
  <c r="O715"/>
  <c r="N715"/>
  <c r="O666"/>
  <c r="N666"/>
  <c r="O17"/>
  <c r="N17"/>
  <c r="O719"/>
  <c r="N719"/>
  <c r="O376"/>
  <c r="N376"/>
  <c r="O278"/>
  <c r="N278"/>
  <c r="O848"/>
  <c r="N848"/>
  <c r="O221"/>
  <c r="N221"/>
  <c r="O522"/>
  <c r="N522"/>
  <c r="O227"/>
  <c r="N227"/>
  <c r="O1036"/>
  <c r="N1036"/>
  <c r="O818"/>
  <c r="N818"/>
  <c r="O668"/>
  <c r="N668"/>
  <c r="O220"/>
  <c r="N220"/>
  <c r="O1056"/>
  <c r="N1056"/>
  <c r="O1339"/>
  <c r="N1339"/>
  <c r="O866"/>
  <c r="N866"/>
  <c r="O1319"/>
  <c r="N1319"/>
  <c r="O337"/>
  <c r="N337"/>
  <c r="O89"/>
  <c r="N89"/>
  <c r="O12"/>
  <c r="N12"/>
  <c r="O333"/>
  <c r="N333"/>
  <c r="O324"/>
  <c r="N324"/>
  <c r="O1106"/>
  <c r="N1106"/>
  <c r="O1311"/>
  <c r="N1311"/>
  <c r="O880"/>
  <c r="N880"/>
  <c r="O458"/>
  <c r="N458"/>
  <c r="O806"/>
  <c r="N806"/>
  <c r="O284"/>
  <c r="N284"/>
  <c r="O510"/>
  <c r="N510"/>
  <c r="O620"/>
  <c r="N620"/>
  <c r="O173"/>
  <c r="N173"/>
  <c r="O1129"/>
  <c r="N1129"/>
  <c r="O822"/>
  <c r="N822"/>
  <c r="O276"/>
  <c r="N276"/>
  <c r="O182"/>
  <c r="N182"/>
  <c r="O125"/>
  <c r="N125"/>
  <c r="O536"/>
  <c r="N536"/>
  <c r="O1121"/>
  <c r="N1121"/>
  <c r="O112"/>
  <c r="N112"/>
  <c r="O925"/>
  <c r="N925"/>
  <c r="O1025"/>
  <c r="N1025"/>
  <c r="O505"/>
  <c r="N505"/>
  <c r="O401"/>
  <c r="N401"/>
  <c r="O185"/>
  <c r="N185"/>
  <c r="O756"/>
  <c r="N756"/>
  <c r="O723"/>
  <c r="N723"/>
  <c r="O647"/>
  <c r="N647"/>
  <c r="O52"/>
  <c r="N52"/>
  <c r="O583"/>
  <c r="N583"/>
  <c r="O1187"/>
  <c r="N1187"/>
  <c r="O300"/>
  <c r="N300"/>
  <c r="O640"/>
  <c r="N640"/>
  <c r="O1217"/>
  <c r="N1217"/>
  <c r="O855"/>
  <c r="N855"/>
  <c r="O154"/>
  <c r="N154"/>
  <c r="O255"/>
  <c r="N255"/>
  <c r="O964"/>
  <c r="N964"/>
  <c r="O1273"/>
  <c r="N1273"/>
  <c r="O1076"/>
  <c r="N1076"/>
  <c r="O402"/>
  <c r="N402"/>
  <c r="O10"/>
  <c r="N10"/>
  <c r="O40"/>
  <c r="N40"/>
  <c r="O773"/>
  <c r="N773"/>
  <c r="O295"/>
  <c r="N295"/>
  <c r="O589"/>
  <c r="N589"/>
  <c r="O1070"/>
  <c r="N1070"/>
  <c r="O1227"/>
  <c r="N1227"/>
  <c r="O859"/>
  <c r="N859"/>
  <c r="O669"/>
  <c r="N669"/>
  <c r="O48"/>
  <c r="N48"/>
  <c r="O1042"/>
  <c r="N1042"/>
  <c r="O626"/>
  <c r="N626"/>
  <c r="O1115"/>
  <c r="N1115"/>
  <c r="O931"/>
  <c r="N931"/>
  <c r="O948"/>
  <c r="N948"/>
  <c r="O599"/>
  <c r="N599"/>
  <c r="O990"/>
  <c r="N990"/>
  <c r="O192"/>
  <c r="N192"/>
  <c r="O472"/>
  <c r="N472"/>
  <c r="O134"/>
  <c r="N134"/>
  <c r="O898"/>
  <c r="N898"/>
  <c r="O692"/>
  <c r="N692"/>
  <c r="O15"/>
  <c r="N15"/>
  <c r="O1210"/>
  <c r="N1210"/>
  <c r="O168"/>
  <c r="N168"/>
  <c r="O509"/>
  <c r="N509"/>
  <c r="O1235"/>
  <c r="N1235"/>
  <c r="O566"/>
  <c r="N566"/>
  <c r="O775"/>
  <c r="N775"/>
  <c r="O290"/>
  <c r="N290"/>
  <c r="O1324"/>
  <c r="N1324"/>
  <c r="O547"/>
  <c r="N547"/>
  <c r="O230"/>
  <c r="N230"/>
  <c r="O651"/>
  <c r="N651"/>
  <c r="O1209"/>
  <c r="N1209"/>
  <c r="O810"/>
  <c r="N810"/>
  <c r="O62"/>
  <c r="N62"/>
  <c r="O375"/>
  <c r="N375"/>
  <c r="O946"/>
  <c r="N946"/>
  <c r="O998"/>
  <c r="N998"/>
  <c r="O573"/>
  <c r="N573"/>
  <c r="O1064"/>
  <c r="N1064"/>
  <c r="O788"/>
  <c r="N788"/>
  <c r="O1230"/>
  <c r="N1230"/>
  <c r="O812"/>
  <c r="N812"/>
  <c r="O176"/>
  <c r="N176"/>
  <c r="O930"/>
  <c r="N930"/>
  <c r="O32"/>
  <c r="N32"/>
  <c r="O1251"/>
  <c r="N1251"/>
  <c r="O572"/>
  <c r="N572"/>
  <c r="O921"/>
  <c r="N921"/>
  <c r="O970"/>
  <c r="N970"/>
  <c r="O722"/>
  <c r="N722"/>
  <c r="O1091"/>
  <c r="N1091"/>
  <c r="O1119"/>
  <c r="N1119"/>
  <c r="O602"/>
  <c r="N602"/>
  <c r="O431"/>
  <c r="N431"/>
  <c r="O928"/>
  <c r="N928"/>
  <c r="O1287"/>
  <c r="N1287"/>
  <c r="O741"/>
  <c r="N741"/>
  <c r="O559"/>
  <c r="N559"/>
  <c r="O183"/>
  <c r="N183"/>
  <c r="O365"/>
  <c r="N365"/>
  <c r="O353"/>
  <c r="N353"/>
  <c r="O1323"/>
  <c r="N1323"/>
  <c r="O981"/>
  <c r="N981"/>
  <c r="O204"/>
  <c r="N204"/>
  <c r="O1092"/>
  <c r="N1092"/>
  <c r="O1241"/>
  <c r="N1241"/>
  <c r="O942"/>
  <c r="N942"/>
  <c r="O348"/>
  <c r="N348"/>
  <c r="O995"/>
  <c r="N995"/>
  <c r="O764"/>
  <c r="N764"/>
  <c r="O1289"/>
  <c r="N1289"/>
  <c r="O457"/>
  <c r="N457"/>
  <c r="O801"/>
  <c r="N801"/>
  <c r="O274"/>
  <c r="N274"/>
  <c r="O496"/>
  <c r="N496"/>
  <c r="O1110"/>
  <c r="N1110"/>
  <c r="O318"/>
  <c r="N318"/>
  <c r="O877"/>
  <c r="N877"/>
  <c r="O410"/>
  <c r="N410"/>
  <c r="O674"/>
  <c r="N674"/>
  <c r="O498"/>
  <c r="N498"/>
  <c r="O654"/>
  <c r="N654"/>
  <c r="O1073"/>
  <c r="N1073"/>
  <c r="O904"/>
  <c r="N904"/>
  <c r="O699"/>
  <c r="N699"/>
  <c r="O203"/>
  <c r="N203"/>
  <c r="O79"/>
  <c r="N79"/>
  <c r="O1152"/>
  <c r="N1152"/>
  <c r="O945"/>
  <c r="N945"/>
  <c r="O320"/>
  <c r="N320"/>
  <c r="O1176"/>
  <c r="N1176"/>
  <c r="O864"/>
  <c r="N864"/>
  <c r="O997"/>
  <c r="N997"/>
  <c r="O919"/>
  <c r="N919"/>
  <c r="O1321"/>
  <c r="N1321"/>
  <c r="O425"/>
  <c r="N425"/>
  <c r="O724"/>
  <c r="N724"/>
  <c r="O542"/>
  <c r="N542"/>
  <c r="O712"/>
  <c r="N712"/>
  <c r="O1237"/>
  <c r="N1237"/>
  <c r="O282"/>
  <c r="N282"/>
  <c r="O1169"/>
  <c r="N1169"/>
  <c r="O580"/>
  <c r="N580"/>
  <c r="O414"/>
  <c r="N414"/>
  <c r="O857"/>
  <c r="N857"/>
  <c r="O633"/>
  <c r="N633"/>
  <c r="O835"/>
  <c r="N835"/>
  <c r="O1072"/>
  <c r="N1072"/>
  <c r="O69"/>
  <c r="N69"/>
  <c r="O166"/>
  <c r="N166"/>
  <c r="O13"/>
  <c r="N13"/>
  <c r="O935"/>
  <c r="N935"/>
  <c r="O142"/>
  <c r="N142"/>
  <c r="O470"/>
  <c r="N470"/>
  <c r="O717"/>
  <c r="N717"/>
  <c r="O235"/>
  <c r="N235"/>
  <c r="O730"/>
  <c r="N730"/>
  <c r="O194"/>
  <c r="N194"/>
  <c r="O707"/>
  <c r="N707"/>
  <c r="O460"/>
  <c r="N460"/>
  <c r="O943"/>
  <c r="N943"/>
  <c r="O728"/>
  <c r="N728"/>
  <c r="O430"/>
  <c r="N430"/>
  <c r="O1105"/>
  <c r="N1105"/>
  <c r="O266"/>
  <c r="N266"/>
  <c r="O698"/>
  <c r="N698"/>
  <c r="O1075"/>
  <c r="N1075"/>
  <c r="O687"/>
  <c r="N687"/>
  <c r="O769"/>
  <c r="N769"/>
  <c r="O1266"/>
  <c r="N1266"/>
  <c r="O345"/>
  <c r="N345"/>
  <c r="O44"/>
  <c r="N44"/>
  <c r="O393"/>
  <c r="N393"/>
  <c r="O610"/>
  <c r="N610"/>
  <c r="O1062"/>
  <c r="N1062"/>
  <c r="O564"/>
  <c r="N564"/>
  <c r="O178"/>
  <c r="N178"/>
  <c r="O514"/>
  <c r="N514"/>
  <c r="O612"/>
  <c r="N612"/>
  <c r="O1314"/>
  <c r="N1314"/>
  <c r="O116"/>
  <c r="N116"/>
  <c r="O840"/>
  <c r="N840"/>
  <c r="O734"/>
  <c r="N734"/>
  <c r="O1249"/>
  <c r="N1249"/>
  <c r="O377"/>
  <c r="N377"/>
  <c r="O1225"/>
  <c r="N1225"/>
  <c r="O894"/>
  <c r="N894"/>
  <c r="O944"/>
  <c r="N944"/>
  <c r="O171"/>
  <c r="N171"/>
  <c r="O169"/>
  <c r="N169"/>
  <c r="O469"/>
  <c r="N469"/>
  <c r="O418"/>
  <c r="N418"/>
  <c r="O911"/>
  <c r="N911"/>
  <c r="O1248"/>
  <c r="N1248"/>
  <c r="O1033"/>
  <c r="N1033"/>
  <c r="O703"/>
  <c r="N703"/>
  <c r="O50"/>
  <c r="N50"/>
  <c r="O94"/>
  <c r="N94"/>
  <c r="O708"/>
  <c r="N708"/>
  <c r="O484"/>
  <c r="N484"/>
  <c r="O1138"/>
  <c r="N1138"/>
  <c r="O705"/>
  <c r="N705"/>
  <c r="O530"/>
  <c r="N530"/>
  <c r="O1259"/>
  <c r="N1259"/>
  <c r="O6"/>
  <c r="N6"/>
  <c r="O1094"/>
  <c r="N1094"/>
  <c r="O117"/>
  <c r="N117"/>
  <c r="O258"/>
  <c r="N258"/>
  <c r="O996"/>
  <c r="N996"/>
  <c r="O1173"/>
  <c r="N1173"/>
  <c r="O39"/>
  <c r="N39"/>
  <c r="O447"/>
  <c r="N447"/>
  <c r="O755"/>
  <c r="N755"/>
  <c r="O1028"/>
  <c r="N1028"/>
  <c r="O1201"/>
  <c r="N1201"/>
  <c r="O155"/>
  <c r="N155"/>
  <c r="O672"/>
  <c r="N672"/>
  <c r="O1194"/>
  <c r="N1194"/>
  <c r="O462"/>
  <c r="N462"/>
  <c r="O222"/>
  <c r="N222"/>
  <c r="O140"/>
  <c r="N140"/>
  <c r="O257"/>
  <c r="N257"/>
  <c r="O1283"/>
  <c r="N1283"/>
  <c r="O455"/>
  <c r="N455"/>
  <c r="O867"/>
  <c r="N867"/>
  <c r="O1200"/>
  <c r="N1200"/>
  <c r="O811"/>
  <c r="N811"/>
  <c r="O177"/>
  <c r="N177"/>
  <c r="O826"/>
  <c r="N826"/>
  <c r="O456"/>
  <c r="N456"/>
  <c r="O731"/>
  <c r="N731"/>
  <c r="O691"/>
  <c r="N691"/>
  <c r="O634"/>
  <c r="N634"/>
  <c r="O641"/>
  <c r="N641"/>
  <c r="O490"/>
  <c r="N490"/>
  <c r="O246"/>
  <c r="N246"/>
  <c r="O218"/>
  <c r="N218"/>
  <c r="O63"/>
  <c r="N63"/>
  <c r="O585"/>
  <c r="N585"/>
  <c r="O820"/>
  <c r="N820"/>
  <c r="O959"/>
  <c r="N959"/>
  <c r="O881"/>
  <c r="N881"/>
  <c r="O1011"/>
  <c r="N1011"/>
  <c r="O75"/>
  <c r="N75"/>
  <c r="O1275"/>
  <c r="N1275"/>
</calcChain>
</file>

<file path=xl/sharedStrings.xml><?xml version="1.0" encoding="utf-8"?>
<sst xmlns="http://schemas.openxmlformats.org/spreadsheetml/2006/main" count="5815" uniqueCount="599">
  <si>
    <t>V1</t>
  </si>
  <si>
    <t>V2</t>
  </si>
  <si>
    <t>V3</t>
  </si>
  <si>
    <t>V4</t>
  </si>
  <si>
    <t>V5</t>
  </si>
  <si>
    <t>V6</t>
  </si>
  <si>
    <t>V8</t>
  </si>
  <si>
    <t>V9</t>
  </si>
  <si>
    <t>V10</t>
  </si>
  <si>
    <t>V11</t>
  </si>
  <si>
    <t>V12</t>
  </si>
  <si>
    <t>V13</t>
  </si>
  <si>
    <t>V14</t>
  </si>
  <si>
    <t>V15</t>
  </si>
  <si>
    <t>V16</t>
  </si>
  <si>
    <t>V17</t>
  </si>
  <si>
    <t>V18</t>
  </si>
  <si>
    <t>V19</t>
  </si>
  <si>
    <t>V20</t>
  </si>
  <si>
    <t>V21</t>
  </si>
  <si>
    <t>V22</t>
  </si>
  <si>
    <t>V23</t>
  </si>
  <si>
    <t>T1</t>
  </si>
  <si>
    <t>T2</t>
  </si>
  <si>
    <t>T3</t>
  </si>
  <si>
    <t>T4</t>
  </si>
  <si>
    <t>T5</t>
  </si>
  <si>
    <t>T6</t>
  </si>
  <si>
    <t>T7</t>
  </si>
  <si>
    <t>T8</t>
  </si>
  <si>
    <t>T9</t>
  </si>
  <si>
    <t>T10</t>
  </si>
  <si>
    <t>T11</t>
  </si>
  <si>
    <t>T12</t>
  </si>
  <si>
    <t>T13</t>
  </si>
  <si>
    <t>T14</t>
  </si>
  <si>
    <t>T15</t>
  </si>
  <si>
    <t>T16</t>
  </si>
  <si>
    <t>T17</t>
  </si>
  <si>
    <t>T18</t>
  </si>
  <si>
    <t>T19</t>
  </si>
  <si>
    <t>T20</t>
  </si>
  <si>
    <t>T21</t>
  </si>
  <si>
    <t>Very Low</t>
  </si>
  <si>
    <t>Control Description</t>
  </si>
  <si>
    <t>Assets</t>
  </si>
  <si>
    <t>Threats</t>
  </si>
  <si>
    <t>Description</t>
  </si>
  <si>
    <t>Asset</t>
  </si>
  <si>
    <t>Description or reference to above described elements</t>
  </si>
  <si>
    <t>TA Motivation</t>
  </si>
  <si>
    <t>TA Capacity (knowledge etc.)</t>
  </si>
  <si>
    <t>No.</t>
  </si>
  <si>
    <t>Intangible</t>
  </si>
  <si>
    <t>Vulnerability Description</t>
  </si>
  <si>
    <t>High</t>
  </si>
  <si>
    <t>Medium</t>
  </si>
  <si>
    <t>Low</t>
  </si>
  <si>
    <t>Asset Value Measurement Scale</t>
  </si>
  <si>
    <t>Value</t>
  </si>
  <si>
    <t>Magnitude</t>
  </si>
  <si>
    <t>Very High</t>
  </si>
  <si>
    <t>Threat Value Measurement Scale</t>
  </si>
  <si>
    <t>Information Security Risk Measurement Scale</t>
  </si>
  <si>
    <t>Minimum Risk</t>
  </si>
  <si>
    <t>Maximum Risk</t>
  </si>
  <si>
    <t>Vulnerability  Value Measurement Scale</t>
  </si>
  <si>
    <t>Asset Value</t>
  </si>
  <si>
    <t>Threat Value</t>
  </si>
  <si>
    <t>Risk Assessment Scale</t>
  </si>
  <si>
    <r>
      <t xml:space="preserve">Owner </t>
    </r>
    <r>
      <rPr>
        <i/>
        <sz val="8"/>
        <color indexed="8"/>
        <rFont val="Calibri"/>
        <family val="2"/>
      </rPr>
      <t>[involved actors / organisations]</t>
    </r>
  </si>
  <si>
    <t>IA1</t>
  </si>
  <si>
    <t>IA2</t>
  </si>
  <si>
    <t>IA3</t>
  </si>
  <si>
    <t>IA4</t>
  </si>
  <si>
    <t>IA5</t>
  </si>
  <si>
    <t>IA6</t>
  </si>
  <si>
    <t>IA7</t>
  </si>
  <si>
    <t>IA8</t>
  </si>
  <si>
    <t>IA9</t>
  </si>
  <si>
    <t>IA10</t>
  </si>
  <si>
    <t>IA11</t>
  </si>
  <si>
    <t>A1</t>
  </si>
  <si>
    <t>A2</t>
  </si>
  <si>
    <t>Electronic visa issuing process</t>
  </si>
  <si>
    <t>A3</t>
  </si>
  <si>
    <t>Luggage and goods handling</t>
  </si>
  <si>
    <t>Airlines, airport</t>
  </si>
  <si>
    <t>A4</t>
  </si>
  <si>
    <t>Automated traffic management</t>
  </si>
  <si>
    <t>Airport, state, commercial operators</t>
  </si>
  <si>
    <t>A5</t>
  </si>
  <si>
    <t>Passports and National ID cards</t>
  </si>
  <si>
    <t>State/national authority issuing it, citizen/passenger</t>
  </si>
  <si>
    <t>A6</t>
  </si>
  <si>
    <t>Mobile ‘smart’ devices</t>
  </si>
  <si>
    <t>Small computing devices that allow the transmission of voice and data. Functions integrated usually in one device: Mobile phone, digital camera (working also as 2D barcode reader), NFC reader/tag, Bluetooth, LCD (2D barcode can be displayed), GNSS receiver. Smart phones, PDAs, laptops, e-book reader etc. The devices may store the following data:
- Personal data
- Personal preferences
- Location data
- Electronic boarding passes
- Electronic visa
They may also store and/or generate
- Non-personal data 
- Passports and National ID cards
- Passenger Name Record data</t>
  </si>
  <si>
    <t>A7</t>
  </si>
  <si>
    <t xml:space="preserve">Health monitoring devices </t>
  </si>
  <si>
    <t>Citizen/passenger, airlines, airports</t>
  </si>
  <si>
    <t>A8</t>
  </si>
  <si>
    <r>
      <t>Travel documents (</t>
    </r>
    <r>
      <rPr>
        <i/>
        <sz val="8"/>
        <color indexed="8"/>
        <rFont val="Calibri"/>
        <family val="2"/>
        <charset val="161"/>
      </rPr>
      <t>paper</t>
    </r>
    <r>
      <rPr>
        <sz val="8"/>
        <color indexed="8"/>
        <rFont val="Calibri"/>
        <family val="2"/>
        <charset val="161"/>
      </rPr>
      <t>)</t>
    </r>
  </si>
  <si>
    <t>Citizen/passenger, airline company</t>
  </si>
  <si>
    <t>A9</t>
  </si>
  <si>
    <t>RFID &amp; barcode readers</t>
  </si>
  <si>
    <t>Readers in automatic check-in kiosks, security control, etc as well as passenger mobile devices</t>
  </si>
  <si>
    <t>State, Airport authorities, airlines, companies, passengers</t>
  </si>
  <si>
    <t>A10</t>
  </si>
  <si>
    <t>Credit Cards/Debit card/Payment cards/'e-wallet'</t>
  </si>
  <si>
    <t>RFID-enabled or not. Used to make transactions.</t>
  </si>
  <si>
    <t>Citizen/passenger, issuing bank</t>
  </si>
  <si>
    <t>A11</t>
  </si>
  <si>
    <t>Other RFID cards</t>
  </si>
  <si>
    <t>Transport systems and small payments cards, frequent-flyer RFID-based cards.</t>
  </si>
  <si>
    <t>Issuing companies and authorities, passengers</t>
  </si>
  <si>
    <t>A12</t>
  </si>
  <si>
    <t xml:space="preserve">Scanners &amp; detectors </t>
  </si>
  <si>
    <t>Liquids and gels (LAG) detectors; Body scanners</t>
  </si>
  <si>
    <t>A13</t>
  </si>
  <si>
    <r>
      <t>Networks</t>
    </r>
    <r>
      <rPr>
        <sz val="10"/>
        <color indexed="8"/>
        <rFont val="Wingdings"/>
        <charset val="2"/>
      </rPr>
      <t/>
    </r>
  </si>
  <si>
    <t>Wi-Fi, WiMax, conventional broadband, ZIGBEE, smart dust mesh networks, etc</t>
  </si>
  <si>
    <t>Service providers, including airports and airlines</t>
  </si>
  <si>
    <t>A14</t>
  </si>
  <si>
    <t>State databases</t>
  </si>
  <si>
    <t>Database containing data on passengers held by the State authorities for official travel purposes.</t>
  </si>
  <si>
    <t>State</t>
  </si>
  <si>
    <t>A15</t>
  </si>
  <si>
    <t>Commercial and other databases</t>
  </si>
  <si>
    <t>Companies, shops, travel agencies</t>
  </si>
  <si>
    <t>A16</t>
  </si>
  <si>
    <t>Temporary  handset airport guides</t>
  </si>
  <si>
    <t>Device given to passengers to help them navigate the airport and to provide translation facility</t>
  </si>
  <si>
    <t>Airport management</t>
  </si>
  <si>
    <t>A17</t>
  </si>
  <si>
    <t xml:space="preserve">Luggage and goods  </t>
  </si>
  <si>
    <t>The passengers’ luggage.</t>
  </si>
  <si>
    <t>Citizen/passenger, shops</t>
  </si>
  <si>
    <t>A18</t>
  </si>
  <si>
    <t>Check-in infrastructure</t>
  </si>
  <si>
    <t>Check-in desks, kiosks etc.</t>
  </si>
  <si>
    <t>A19</t>
  </si>
  <si>
    <t>Airport facilities</t>
  </si>
  <si>
    <t>All the physical facilities of the airport; includes also shops, stands, information desks etc.</t>
  </si>
  <si>
    <t>Shops, airports</t>
  </si>
  <si>
    <t>A20</t>
  </si>
  <si>
    <t xml:space="preserve">V2. Excessive dependency on IT systems, network and external infrastructure </t>
  </si>
  <si>
    <t>V3. Lack of back-up / failover procedures</t>
  </si>
  <si>
    <t xml:space="preserve">Threats </t>
  </si>
  <si>
    <t>Threat Agent 
(source of threat or person who initiates threat)</t>
  </si>
  <si>
    <t>Hacker</t>
  </si>
  <si>
    <t>T3. Large-scale and/or inappropriate data mining  / surveillance / profiling</t>
  </si>
  <si>
    <t>T5. Man in the middle attack</t>
  </si>
  <si>
    <t>T7. Theft [of cards, devices etc]</t>
  </si>
  <si>
    <t>Passenger, airport and airline personnel</t>
  </si>
  <si>
    <t>Airport and airline personnel. Passengers</t>
  </si>
  <si>
    <t>Hacker, criminal, terrorist</t>
  </si>
  <si>
    <t>system fault</t>
  </si>
  <si>
    <t>Malicious attacker</t>
  </si>
  <si>
    <t>Labor union</t>
  </si>
  <si>
    <t>Corporate raiders/professional criminals/hackers</t>
  </si>
  <si>
    <t>Passengers / citizens / airport &amp; airline personnel</t>
  </si>
  <si>
    <t>Asset Description</t>
  </si>
  <si>
    <t>Risk Value</t>
  </si>
  <si>
    <t>Business activities</t>
  </si>
  <si>
    <t>I11</t>
  </si>
  <si>
    <t>Trust is essential in all aspects of the scenario. Passengers must trust the information on their devices. Operators must trust personal data provided, and information provided to them by other operators. Trust is also needed in the automated procedures by airlines and airport operators. And border authorities must likewise trust in the systems to perform.</t>
  </si>
  <si>
    <t>Trust</t>
  </si>
  <si>
    <t>I10</t>
  </si>
  <si>
    <t>Interoperability between networks, sensors, devices, organisations, passengers and users is central to the scenario. An IoT like network will depend on a high level of interoperability between all of the different contexts and situations in which devices will need to communicate. However interoperable networks carry with them significant risks and issues, such as privacy, access controls, access to data, secondary and primary uses of data and data 'shelf' life. These would be apart from the technical problems such as standardisation in network protocols for example. Interoperable networks may also provide more room for fraud or other criminal activity in that compromising one part may allow unauthorised access to another. The same is true if interoperability extends to interdependency in the case of failures and problems.</t>
  </si>
  <si>
    <t>Interoperability</t>
  </si>
  <si>
    <t>I09</t>
  </si>
  <si>
    <t>Comfort, convenience and ease of access</t>
  </si>
  <si>
    <t>I08</t>
  </si>
  <si>
    <t>Cost considerations for airlines, airports, companies and individuals</t>
  </si>
  <si>
    <t xml:space="preserve">Financial / economical </t>
  </si>
  <si>
    <t>I07</t>
  </si>
  <si>
    <t>The ability and potential of people to move across countries.</t>
  </si>
  <si>
    <t>Mobility of individuals</t>
  </si>
  <si>
    <t>I06</t>
  </si>
  <si>
    <t>Legal and regulatory</t>
  </si>
  <si>
    <t>I05</t>
  </si>
  <si>
    <t>Social inclusion, e-inclusion, trusted human relationships, etc.</t>
  </si>
  <si>
    <t>Social values</t>
  </si>
  <si>
    <t>I04</t>
  </si>
  <si>
    <t>Human rights, e.g. privacy, autonomy, non-discrimination, dignity</t>
  </si>
  <si>
    <t xml:space="preserve">Human rights </t>
  </si>
  <si>
    <t>I03</t>
  </si>
  <si>
    <t>Time needed to check-in, security controls or boarding</t>
  </si>
  <si>
    <t>Time / efficiency</t>
  </si>
  <si>
    <t>I02</t>
  </si>
  <si>
    <t>Refers to the physical and psychological condition of an individual; his/her physical and psychological well-being and absence of disease.</t>
  </si>
  <si>
    <t>Health / Life / Safety</t>
  </si>
  <si>
    <t>I01</t>
  </si>
  <si>
    <t>Impact</t>
  </si>
  <si>
    <t xml:space="preserve">Existing legal regulatory framework needs to be respected. It foresees consequences for violations and for failure to fulfil the obligations foreseeen in it. It delineates the passenger rights. PNR is also based on bilateral/international agreements on the transfer of information of the passengers. </t>
  </si>
  <si>
    <t>Smooth processes, services on demand, usability. The provision of services for people with usabilities</t>
  </si>
  <si>
    <t>T22</t>
  </si>
  <si>
    <t>T23</t>
  </si>
  <si>
    <t>T24</t>
  </si>
  <si>
    <t>T25</t>
  </si>
  <si>
    <t>T26</t>
  </si>
  <si>
    <t>T27</t>
  </si>
  <si>
    <t>T28</t>
  </si>
  <si>
    <t>T29</t>
  </si>
  <si>
    <t>T30</t>
  </si>
  <si>
    <t>Procedures / instructions not followed</t>
  </si>
  <si>
    <t>Unauthorized check-in and boarding / identity theft</t>
  </si>
  <si>
    <t>Blocking</t>
  </si>
  <si>
    <t>Jamming</t>
  </si>
  <si>
    <t>Malfunctioning/breakdown of systems /devices / equipment</t>
  </si>
  <si>
    <t>State surveillance on citizens</t>
  </si>
  <si>
    <t>Low acceptance of devices / equipment / procedures</t>
  </si>
  <si>
    <t>No</t>
  </si>
  <si>
    <t xml:space="preserve">Excessive dependency on IT systems, network and external infrastructure </t>
  </si>
  <si>
    <t>Dependency on power systems</t>
  </si>
  <si>
    <t>Flawed/insufficient design and/or capacity of devices and systems</t>
  </si>
  <si>
    <t>Inappropriate / inadequate identity management</t>
  </si>
  <si>
    <t>Lack of dependable sensors, GPS</t>
  </si>
  <si>
    <t>Insufficient protection against reverse engineering</t>
  </si>
  <si>
    <t>Lack of data correction mechanisms (as normally data subjects do not have access to the databases)</t>
  </si>
  <si>
    <t>V24</t>
  </si>
  <si>
    <t>V25</t>
  </si>
  <si>
    <t>V26</t>
  </si>
  <si>
    <t>V27</t>
  </si>
  <si>
    <t>V28</t>
  </si>
  <si>
    <t>V29</t>
  </si>
  <si>
    <t>V30</t>
  </si>
  <si>
    <t>V31</t>
  </si>
  <si>
    <t>V32</t>
  </si>
  <si>
    <t>V33</t>
  </si>
  <si>
    <t>V34</t>
  </si>
  <si>
    <t>V35</t>
  </si>
  <si>
    <t>V36</t>
  </si>
  <si>
    <t>V37</t>
  </si>
  <si>
    <t>V38</t>
  </si>
  <si>
    <t>V39</t>
  </si>
  <si>
    <t>V40</t>
  </si>
  <si>
    <t>Lack of interoperability between devices and/or technologies and/or systems</t>
  </si>
  <si>
    <t>Actual RFID range longer than standard</t>
  </si>
  <si>
    <t>ID</t>
  </si>
  <si>
    <t>Asset ID</t>
  </si>
  <si>
    <t>Threat ID</t>
  </si>
  <si>
    <t xml:space="preserve">Asset ID </t>
  </si>
  <si>
    <t>Threat Assessment Value</t>
  </si>
  <si>
    <t>Theft [of cards, devices etc]</t>
  </si>
  <si>
    <t>V-ID</t>
  </si>
  <si>
    <t>A/V-ID</t>
  </si>
  <si>
    <t>A/V/T ID</t>
  </si>
  <si>
    <t>A/V  Value</t>
  </si>
  <si>
    <t>Varies from low to high</t>
  </si>
  <si>
    <t>Traffic analysis / scan / probe</t>
  </si>
  <si>
    <t>Comments</t>
  </si>
  <si>
    <t>Vandals/terrorists/Corporate raiders/professional criminals/hackers/ rogue; State</t>
  </si>
  <si>
    <t xml:space="preserve">Corporate raiders/professional criminals/hackers </t>
  </si>
  <si>
    <t>To collect large volume of potentially personal sensitive data for market analysis and profit making (H)</t>
  </si>
  <si>
    <t>To obtain sensitive information and system penetration</t>
  </si>
  <si>
    <t>Hacker, criminal, terrorists</t>
  </si>
  <si>
    <t>Hacker, rogue state</t>
  </si>
  <si>
    <t>Service disruption, system compromise, information theft</t>
  </si>
  <si>
    <t>System operation interruption to futher achieve attack steps such as spoofing or decoyed attacks (L)</t>
  </si>
  <si>
    <t>To achieve  unethical citizen control political agenda (H)</t>
  </si>
  <si>
    <t>n/a</t>
  </si>
  <si>
    <t>Financial gain, criminal activities (H)</t>
  </si>
  <si>
    <t>Initial attack step to further achieve cloning, man-in-the-middle attack, or service interruption which leads to system compromise (M)</t>
  </si>
  <si>
    <t>Spoofing of credentials / bypass authentication</t>
  </si>
  <si>
    <r>
      <rPr>
        <b/>
        <sz val="22"/>
        <color indexed="8"/>
        <rFont val="Calibri"/>
        <family val="2"/>
      </rPr>
      <t>Threats  and Threat Agents</t>
    </r>
    <r>
      <rPr>
        <sz val="11"/>
        <color theme="1"/>
        <rFont val="Calibri"/>
        <family val="2"/>
        <scheme val="minor"/>
      </rPr>
      <t xml:space="preserve">
</t>
    </r>
    <r>
      <rPr>
        <i/>
        <sz val="12"/>
        <color indexed="8"/>
        <rFont val="Calibri"/>
        <family val="2"/>
      </rPr>
      <t>[perceived threats that could exploit the identified vulnerabilities of the assets]</t>
    </r>
  </si>
  <si>
    <r>
      <rPr>
        <b/>
        <sz val="22"/>
        <color indexed="8"/>
        <rFont val="Calibri"/>
        <family val="2"/>
      </rPr>
      <t>Impact Areas</t>
    </r>
    <r>
      <rPr>
        <b/>
        <sz val="12"/>
        <color indexed="8"/>
        <rFont val="Calibri"/>
        <family val="2"/>
      </rPr>
      <t xml:space="preserve">
</t>
    </r>
    <r>
      <rPr>
        <i/>
        <sz val="12"/>
        <color indexed="8"/>
        <rFont val="Calibri"/>
        <family val="2"/>
      </rPr>
      <t>[estimation of impact of the identified threats; it is closely related to the asset value, so you need to consider that]</t>
    </r>
  </si>
  <si>
    <r>
      <rPr>
        <b/>
        <sz val="22"/>
        <color indexed="8"/>
        <rFont val="Calibri"/>
        <family val="2"/>
      </rPr>
      <t>Assets</t>
    </r>
    <r>
      <rPr>
        <sz val="12"/>
        <color indexed="8"/>
        <rFont val="Arial"/>
        <family val="2"/>
        <charset val="161"/>
      </rPr>
      <t xml:space="preserve">
</t>
    </r>
    <r>
      <rPr>
        <i/>
        <sz val="12"/>
        <color indexed="8"/>
        <rFont val="Calibri"/>
        <family val="2"/>
      </rPr>
      <t>[tangible or intangible: any devices, technologies, applications, processes, data of value ]</t>
    </r>
  </si>
  <si>
    <r>
      <t xml:space="preserve">Impact Areas 
</t>
    </r>
    <r>
      <rPr>
        <i/>
        <sz val="8"/>
        <color indexed="8"/>
        <rFont val="Calibri"/>
        <family val="2"/>
        <charset val="161"/>
      </rPr>
      <t>(as in worksheet "Impact Areas")</t>
    </r>
  </si>
  <si>
    <t xml:space="preserve">Paper versions of tickets and boarding passes. May contain the following data:
- Personal data
- Location data
- Non-personal data
</t>
  </si>
  <si>
    <r>
      <rPr>
        <b/>
        <sz val="22"/>
        <color indexed="8"/>
        <rFont val="Calibri"/>
        <family val="2"/>
      </rPr>
      <t>Metrics</t>
    </r>
    <r>
      <rPr>
        <b/>
        <sz val="12"/>
        <color indexed="8"/>
        <rFont val="Calibri"/>
        <family val="2"/>
      </rPr>
      <t xml:space="preserve">
</t>
    </r>
    <r>
      <rPr>
        <i/>
        <sz val="12"/>
        <color indexed="8"/>
        <rFont val="Calibri"/>
        <family val="2"/>
      </rPr>
      <t>[scales used to assess assets, vulnerabilties, threats and risks]</t>
    </r>
  </si>
  <si>
    <t>Existing Control ID</t>
  </si>
  <si>
    <t>Control Category</t>
  </si>
  <si>
    <t>Control Nature</t>
  </si>
  <si>
    <t>Affected Assets</t>
  </si>
  <si>
    <t>Containment &amp; Recovery</t>
  </si>
  <si>
    <t>Semi - automated</t>
  </si>
  <si>
    <t xml:space="preserve">Comparison of individuals physical traits with those documented on a valid official document (passport, national ID card, crew pass, personnel pass) for identification and authentication purposes </t>
  </si>
  <si>
    <t>Preventive</t>
  </si>
  <si>
    <t>Manual</t>
  </si>
  <si>
    <t>Automatic authentication of passengers by means of their biometric features</t>
  </si>
  <si>
    <t>Automated</t>
  </si>
  <si>
    <t>Authorisation of passengers by  a paper boarding pass and verified by the airline personnel</t>
  </si>
  <si>
    <t>Authorisation of passengers by electronic  boarding pass verified by the departure control system of the airline</t>
  </si>
  <si>
    <t>Valid crew or airport personnel pass with digital photo</t>
  </si>
  <si>
    <t>Security checks in smart corridors with metal detectors, EDS and LAG detectors</t>
  </si>
  <si>
    <t>Detective  Preventive</t>
  </si>
  <si>
    <t>A1. Automated reservation, checking and boarding procedure</t>
  </si>
  <si>
    <t>Airport security monitoring and emergencies identification through the usage of smart devices</t>
  </si>
  <si>
    <t>Detective    Corrective</t>
  </si>
  <si>
    <t>Departure Control System (DCS)</t>
  </si>
  <si>
    <t>C10</t>
  </si>
  <si>
    <t>Verification of only one person in the booth</t>
  </si>
  <si>
    <t>Deterrent  Preventive</t>
  </si>
  <si>
    <t>C11</t>
  </si>
  <si>
    <t>Global Entry System authentication for schengen visa holders using PNR</t>
  </si>
  <si>
    <t>C12</t>
  </si>
  <si>
    <t>Communication of the payment transaction record to the shuttle service operator</t>
  </si>
  <si>
    <t>A4 Automated Traffic Management</t>
  </si>
  <si>
    <t>C13</t>
  </si>
  <si>
    <t>Sharing and co - ordination of traffic data</t>
  </si>
  <si>
    <t>Preventive  Deterrent</t>
  </si>
  <si>
    <t>C14</t>
  </si>
  <si>
    <t>Automobile's licence plate number capture by the digital video camera and respective record storage</t>
  </si>
  <si>
    <t>Detective</t>
  </si>
  <si>
    <t>C15</t>
  </si>
  <si>
    <t>Website RFID tags on purchased goods for identification of the rightful owner</t>
  </si>
  <si>
    <t>Preventive   Detective</t>
  </si>
  <si>
    <t>C16</t>
  </si>
  <si>
    <t>Reception of purchased goods after scanning the boarding pass on a specific reader inside the plane</t>
  </si>
  <si>
    <t>C17</t>
  </si>
  <si>
    <t>Automated return of unused credit from TfL</t>
  </si>
  <si>
    <t>Corrective</t>
  </si>
  <si>
    <t>C18</t>
  </si>
  <si>
    <t>Flight confirmation during goods purchase</t>
  </si>
  <si>
    <t>C19</t>
  </si>
  <si>
    <t>GPI RFID chip</t>
  </si>
  <si>
    <t>A6 Mobile 'smart' devices</t>
  </si>
  <si>
    <t>C20</t>
  </si>
  <si>
    <t>GA message for boarding</t>
  </si>
  <si>
    <t>Corrective  Preventive</t>
  </si>
  <si>
    <t>C21</t>
  </si>
  <si>
    <t>Special seats embedded with pressure and temperature sensors on aircraft</t>
  </si>
  <si>
    <t>A7 Health monitoring devices</t>
  </si>
  <si>
    <t>C22</t>
  </si>
  <si>
    <t>SMS record kept by taxi service as a proof</t>
  </si>
  <si>
    <t>C1</t>
  </si>
  <si>
    <t>C2</t>
  </si>
  <si>
    <t>C3</t>
  </si>
  <si>
    <t>C4</t>
  </si>
  <si>
    <t>C5</t>
  </si>
  <si>
    <t>C6</t>
  </si>
  <si>
    <t>C7</t>
  </si>
  <si>
    <t>C8</t>
  </si>
  <si>
    <t>C9</t>
  </si>
  <si>
    <t>A10. Credit Cards/Debit card/Payment cards/'e-wallet'</t>
  </si>
  <si>
    <t xml:space="preserve">A17. Luggage and goods  </t>
  </si>
  <si>
    <t>A3. Luggage and goods handling</t>
  </si>
  <si>
    <t>A4. Automated traffic management</t>
  </si>
  <si>
    <t>A19. Airport facilities</t>
  </si>
  <si>
    <t>A18. Check-in infrastructure</t>
  </si>
  <si>
    <t>Controls the entrance of passengers into the restricted area of the airport and finally to the aircraft</t>
  </si>
  <si>
    <t>Automated reservation, check-in and boarding procedure</t>
  </si>
  <si>
    <t>Process for managing the flow of luggage and supplies to shops and airport operations</t>
  </si>
  <si>
    <t xml:space="preserve">Passports and national ID cards RFID-equipped, with digital photo and biometrics (fingerprint). The devices may store the following data:
- Personal data 
- Biometrics, such as facial image, fingeprints
</t>
  </si>
  <si>
    <t xml:space="preserve">State, International bodies (SIS, Interpol, Europol) </t>
  </si>
  <si>
    <t>Airports, State,  Security companies</t>
  </si>
  <si>
    <t>Getting to and from the airport; smart routing; does not include air traffic management</t>
  </si>
  <si>
    <t>Multiple ways of getting to the airport (personal vehicle, buses, taxis, trains etc): intermodality</t>
  </si>
  <si>
    <t>Airport, airlines, citizens</t>
  </si>
  <si>
    <t xml:space="preserve"> State, citizens</t>
  </si>
  <si>
    <t>Allergy bracelet 
Implants / In body monitoring sensors.  
Airline seat sensors. he devices may store the following data:
- Personal data 
- Health data</t>
  </si>
  <si>
    <t>Citizen/passenger
For electronic boarding passes and /or visas, the owner could also be the airline company and state, respectively.</t>
  </si>
  <si>
    <t>High error rates of biometric identification (esp. face-based recognition)</t>
  </si>
  <si>
    <t>Inappropriate expansion of the trust perimeter</t>
  </si>
  <si>
    <t>Cars / vehicles</t>
  </si>
  <si>
    <t>Cars /vehicles used in the scenario</t>
  </si>
  <si>
    <t>Citizens / state</t>
  </si>
  <si>
    <t>Insufficient equipment</t>
  </si>
  <si>
    <t>Lack of common or harmonised legislation in EU Member States</t>
  </si>
  <si>
    <t>Process of getting a visa and linking with  check-in [not mandatory at this stage]</t>
  </si>
  <si>
    <t xml:space="preserve">Databases containing data on passengers held by others not related to the State databases in A14. </t>
  </si>
  <si>
    <t>Lack of or low user awareness and/or training in procedures, use of devices, security aspects etc</t>
  </si>
  <si>
    <t>Collected data is insufficient or incorrect [lack of adequate controls at data entry]</t>
  </si>
  <si>
    <t>RFID tags do not have a turn-off option</t>
  </si>
  <si>
    <t>Communication of data over unprotected or publicly accessible channels</t>
  </si>
  <si>
    <t>Lack of usability / unfriendly user interface(s) of device(s)</t>
  </si>
  <si>
    <t>Inadequate security measures of data storage (e.g. inadequate encryption measures)</t>
  </si>
  <si>
    <t>V7</t>
  </si>
  <si>
    <t>V21.Lack of appropriate user procedures, especially regarding the collection and processing of persona data: lack of informed consent, insufficient definition of the purpose for which the data are collected for, lack of transparency (the user doesn't know when his data are being accessed, by whom and why)</t>
  </si>
  <si>
    <t>V7. Collected data is insufficient or incorrect [lack of adequate controls at data entry]</t>
  </si>
  <si>
    <t>V8. Dependency on power systems</t>
  </si>
  <si>
    <t>V12. Lack of harmonisation and interoperability of procedures</t>
  </si>
  <si>
    <t>V6. Lack of interoperability between devices and/or technologies and/or systems</t>
  </si>
  <si>
    <t>V4. Lack of or low user awareness and/or training in procedures, use of devices, security aspects etc</t>
  </si>
  <si>
    <t>V5. Lack of usability / unfriendly user interface(s) of device(s)</t>
  </si>
  <si>
    <t>V1. Inappropriate design of procedures - includes: lack of accountability, high complexity of procedures, assigning extensive responsibilities to end-users (in critical parts of the procedures) etc.</t>
  </si>
  <si>
    <t>V14. Lack of sufficiently skilled and/or trained personnel [airport, ariline]</t>
  </si>
  <si>
    <t>V37. Failure of biometrics sensors</t>
  </si>
  <si>
    <t>V21. Inappropriate / inadequate identity management</t>
  </si>
  <si>
    <t>V28. Inadequate security measures of data storage (e.g. inadequate encryption measures)</t>
  </si>
  <si>
    <t>V36. Lack of data correction mechanisms (as normally data subjects do not have access to the databases)</t>
  </si>
  <si>
    <t>V38. Lack of common or harmonised legislation in EU Member States</t>
  </si>
  <si>
    <t>V20. Lack of appropriate user procedures, especially regarding the collection and processing of persona data: lack of informed consent, insufficient definition of the purpose for which the data are collected for, lack of transparency and data traceability (the user doesn't know when his data are being accessed, by whom and why)</t>
  </si>
  <si>
    <t>V15. Insufficient equipment</t>
  </si>
  <si>
    <t>V35. High data linkability</t>
  </si>
  <si>
    <t>V23. Over dependency on biometrics</t>
  </si>
  <si>
    <t>V10. Flawed/insufficient design and/or capacity of devices and systems</t>
  </si>
  <si>
    <t>V25. Actual RFID range longer than standard</t>
  </si>
  <si>
    <t>V22. Collision of tag traffic / Radio-frequency interference</t>
  </si>
  <si>
    <t>V13. Lack of or inappropriate protection of RFID tags</t>
  </si>
  <si>
    <t>V17. Lack of dependable sensors, GPS</t>
  </si>
  <si>
    <t>V24. Inherent features (size,  material etc.): easy to lose, stolen and/or copied (expecially for RFID tags)</t>
  </si>
  <si>
    <t>V26. RFID tags do not have a turn-off option</t>
  </si>
  <si>
    <t>V27. Insufficient protection against reverse engineering</t>
  </si>
  <si>
    <t>V31. Devices &amp; equipment used in unprotected environments</t>
  </si>
  <si>
    <t>V34. Communication of data over unprotected or publicly accessible channels</t>
  </si>
  <si>
    <t xml:space="preserve">V30. Sensitivity to magnetic fields </t>
  </si>
  <si>
    <t>V29. Over-sensitivity of devices (give many false alarms)</t>
  </si>
  <si>
    <t>V9. Lack of or inadequate identification, authentication and authorisation controls</t>
  </si>
  <si>
    <t>V32. Used by a great number of people every day [health issues  (e.g. infectious diseases spread by fingerprint scanners)]</t>
  </si>
  <si>
    <t>V11. Lack of adequate controls in biometrics' enrollment stage</t>
  </si>
  <si>
    <t>V33. High error rates of biometric identification (esp. face-based recognition)</t>
  </si>
  <si>
    <t>V16. Inappropriate expansion of the trust perimeter</t>
  </si>
  <si>
    <t xml:space="preserve">Side channel attack  </t>
  </si>
  <si>
    <t>Marketing companies, online service providers, malicious attackers</t>
  </si>
  <si>
    <t>T11. Procedures / instructions not followed</t>
  </si>
  <si>
    <t>Threat value</t>
  </si>
  <si>
    <t>T2. Spoofing of credentials / bypass authentication</t>
  </si>
  <si>
    <t>T14. Unauthorized check-in and boarding / identity theft</t>
  </si>
  <si>
    <t>T1. Denial of service attack / Flood / Buffer overflow</t>
  </si>
  <si>
    <t>T4. Traffic analysis / scan / probe</t>
  </si>
  <si>
    <t>T22. Malfunctioning/breakdown of systems /devices / equipment</t>
  </si>
  <si>
    <t>T25. Malicious power failure attack</t>
  </si>
  <si>
    <t xml:space="preserve">T23. e-visa not accepted at check in </t>
  </si>
  <si>
    <t>Unauthorised access to / deletion / modification of devices / data etc.</t>
  </si>
  <si>
    <t>Loss or misuse [of cards, devices etc]</t>
  </si>
  <si>
    <t>T8. Unauthorised access to / deletion / modification of devices / data etc.</t>
  </si>
  <si>
    <t>T9. Loss or misuse [of cards, devices etc]</t>
  </si>
  <si>
    <t>T16. Unauthorised access to other restricted areas (apart from boarding e.g. control room, personnels' offices)</t>
  </si>
  <si>
    <t>T30. Low acceptance of devices / equipment / procedures</t>
  </si>
  <si>
    <t>Lack of or inadequate logical access (identification, authentication and authorisation) and physical access controls</t>
  </si>
  <si>
    <t>T15. Cloning of credentials and tags (RFID related)</t>
  </si>
  <si>
    <t xml:space="preserve">T17. Side channel attack  </t>
  </si>
  <si>
    <t>T18. Blocking</t>
  </si>
  <si>
    <t>T19. Jamming</t>
  </si>
  <si>
    <t>T21. Physical RFID tag destruction</t>
  </si>
  <si>
    <t>T29. MANET/Adhoc network routing attack</t>
  </si>
  <si>
    <t xml:space="preserve">T28. Adverse weather condition or other disaster </t>
  </si>
  <si>
    <t>T26. State surveillance on citizens</t>
  </si>
  <si>
    <t>Social engineering attack</t>
  </si>
  <si>
    <t>T6. Social engineering attack</t>
  </si>
  <si>
    <t>T20. Fake / rogue RFID readers / scanning of RFID reader and /or tag</t>
  </si>
  <si>
    <t>T27. Trade union/labor strikes</t>
  </si>
  <si>
    <t>T24. Worms, viruses &amp; malicious code</t>
  </si>
  <si>
    <t>Use erroneous and/or unreliable data</t>
  </si>
  <si>
    <t>T10. Use erroneous and/or unreliable data</t>
  </si>
  <si>
    <t>Mapping of Vulnerabilities and Threats</t>
  </si>
  <si>
    <t>Comments / Additional Info</t>
  </si>
  <si>
    <r>
      <t xml:space="preserve">Vulnerabilities
</t>
    </r>
    <r>
      <rPr>
        <i/>
        <sz val="18"/>
        <color indexed="8"/>
        <rFont val="Calibri"/>
        <family val="2"/>
      </rPr>
      <t>[of the tangible / intangible assets]</t>
    </r>
  </si>
  <si>
    <t>Mapping of Assets and Vulnerabilities</t>
  </si>
  <si>
    <t>V39. Insufficient protection of wireless networks and communication  (weak or no encryption etc.)</t>
  </si>
  <si>
    <t>Vulnerability  Value</t>
  </si>
  <si>
    <t>V code</t>
  </si>
  <si>
    <t>T code</t>
  </si>
  <si>
    <t>T-ID</t>
  </si>
  <si>
    <t>Identification &amp; Assessment of Risks
(Asset-Threat-Vulnerability)</t>
  </si>
  <si>
    <t>LOOKUP</t>
  </si>
  <si>
    <r>
      <t xml:space="preserve">Exposure </t>
    </r>
    <r>
      <rPr>
        <b/>
        <i/>
        <sz val="11"/>
        <color indexed="8"/>
        <rFont val="Calibri"/>
        <family val="2"/>
      </rPr>
      <t>[Metric Values are 1-5]*</t>
    </r>
  </si>
  <si>
    <r>
      <t xml:space="preserve">Severity </t>
    </r>
    <r>
      <rPr>
        <b/>
        <i/>
        <sz val="11"/>
        <color indexed="8"/>
        <rFont val="Calibri"/>
        <family val="2"/>
      </rPr>
      <t>[Metric Values are 1-5]*</t>
    </r>
  </si>
  <si>
    <t>Vulnerability Assessment  Value*</t>
  </si>
  <si>
    <t>*Indicative values - the final vulnerability value is estimated for every pair asset-vulnerability.</t>
  </si>
  <si>
    <t>To hijack network communication channel for sensitive data collection and misinformation feeding and identity theft (HML)</t>
  </si>
  <si>
    <t>Medium-High</t>
  </si>
  <si>
    <t>Lack of respect to the data minimisation and proportionality principles</t>
  </si>
  <si>
    <t>Lack of respect to the transparency principle</t>
  </si>
  <si>
    <t>Lack of respect to the legitimacy of data processing, e.g. consent</t>
  </si>
  <si>
    <t>V41</t>
  </si>
  <si>
    <t xml:space="preserve">Lack of respect to the data conservation principle </t>
  </si>
  <si>
    <t>V42</t>
  </si>
  <si>
    <t>Lack of respect to the rights of the data subject (such as the right for rectification, blocking or deletion of data).</t>
  </si>
  <si>
    <t>Commercial establishments, State</t>
  </si>
  <si>
    <t>Commercial establishments</t>
  </si>
  <si>
    <t>T31</t>
  </si>
  <si>
    <t>T32</t>
  </si>
  <si>
    <t xml:space="preserve">Profiling </t>
  </si>
  <si>
    <t>T33</t>
  </si>
  <si>
    <t>Exclusion of the data subject from the data processing process</t>
  </si>
  <si>
    <t>T34</t>
  </si>
  <si>
    <t>Trivialisation of unique identifiers</t>
  </si>
  <si>
    <t>Data linkability</t>
  </si>
  <si>
    <t>V20. Lack of respect to the transparency principle</t>
  </si>
  <si>
    <t>V9. Lack of or inadequate logical access (identification, authentication and authorisation) and physical access controls</t>
  </si>
  <si>
    <t xml:space="preserve">V41. Lack of respect to the data conservation principle </t>
  </si>
  <si>
    <t>V42. Lack of respect to the rights of the data subject (such as the right for rectification, blocking or deletion of data).</t>
  </si>
  <si>
    <t>V18. Lack of respect to the data minimisation and proportionality principles</t>
  </si>
  <si>
    <t xml:space="preserve">V19. Lack of respect to the purpose restriction principle (purpose limitation principle) </t>
  </si>
  <si>
    <t>V40. Lack of respect to the legitimacy of data processing, e.g. consent</t>
  </si>
  <si>
    <t>Non-compliance with data protection legislation</t>
  </si>
  <si>
    <t>T13. Function creep (data used for other purposes that the ones for which they were originally collected)</t>
  </si>
  <si>
    <t>T12. Non-compliance with data protection legislation</t>
  </si>
  <si>
    <t>Lack of respect to the purpose restriction principle (purpose limitation principle)</t>
  </si>
  <si>
    <t xml:space="preserve">Lack of respect to the transparency principle </t>
  </si>
  <si>
    <t>T34. Trivialisation of unique identifiers</t>
  </si>
  <si>
    <t>T33. Exclusion of the data subject from the data processing process</t>
  </si>
  <si>
    <t xml:space="preserve">T32. Profiling </t>
  </si>
  <si>
    <t>T31. Data linkability</t>
  </si>
  <si>
    <t>V24. Inherent features (size,  material etc.): easy to lose, to be stolen and/or copied (expecially for RFID tags)</t>
  </si>
  <si>
    <t>Risk Value
(Final)</t>
  </si>
  <si>
    <t>Vulnerability
Value</t>
  </si>
  <si>
    <t>Threat
Value</t>
  </si>
  <si>
    <t>Inappropriate design of procedures</t>
  </si>
  <si>
    <t>This vulnerability could be due to lack of accountability, high complexity of procedures, assigning extensive responsibilities to end-users (in critical parts of the procedures), etc.</t>
  </si>
  <si>
    <t>An excessive dependency arises when one relies on IT systems. It is a sort of "mug's game" in the sense that virtually every system will fail to a lesser or greater extent at some point or other.</t>
  </si>
  <si>
    <t xml:space="preserve">Lack of back-up / failover procedures </t>
  </si>
  <si>
    <t>When things do go wrong, there is no adequate back-up system in place to take over. Availability/robustness has not been considered in the system design, , or appropriate failure modes have not been addressed.</t>
  </si>
  <si>
    <t xml:space="preserve"> This includes unfriendly authentication mechanisms, too frequent requests for password change, too quick automatic log-offs, etc. This vulnerability may also arise because there has not been sufficient training given to staff in detecting and understanding security threats. </t>
  </si>
  <si>
    <t>This vulnerability is due to the difficulty of using device interfaces. The interfaces are not intuitive or user friendly. It may arise from excessive or unnecessary functionality options available to the users. A device may be too complicated for ease of use.</t>
  </si>
  <si>
    <t>A simple example of the lack of interoperability appears when the RFID reader at the airport cannot write data to the RFID tag on Akira's suitcase. This vulnerability is depending on the governance.</t>
  </si>
  <si>
    <t>This vulnerability arises when systems do not collect enough or appropriate data or garble the data they do collect. For example, the data collected by passenger name records (PNR) may not be sufficient to identify a terrorist or an improper entry on no-fly lists, incorrect entries in relation to visa status, and mistaken identification of individuals by commercial entities</t>
  </si>
  <si>
    <t>If a natural disaster, for example, disrupts an airport's power system, everything comes to a halt.</t>
  </si>
  <si>
    <t xml:space="preserve">This vulnerability may refer to systems, devices, data access or network access. This also includes authentication of RFID and RFID readers, and since many RFIDs are writeable, this may increase the vulnerability. </t>
  </si>
  <si>
    <t>Poorly designed devices or systems may create a vulnerability, whereby they are not sufficiently robust or resilient to withstand attacks by hackers (for example) or they may not do what is expected of them, especially at critical times.</t>
  </si>
  <si>
    <t xml:space="preserve">Lack of adequate controls in biometrics' enrolment stage </t>
  </si>
  <si>
    <t>Biometrics are not 100 per cent reliable. Part of the reason why they are not may occur at the enrolment stage when an individual's iris or fingerprints or other feature are scanned.</t>
  </si>
  <si>
    <t xml:space="preserve">Lack of harmonisation and interoperability of procedures </t>
  </si>
  <si>
    <t>Security or other procedures may vary from one airport to another, creating opportunities for evil-doers.</t>
  </si>
  <si>
    <t xml:space="preserve">Lack of or inappropriate protection of RFID tags </t>
  </si>
  <si>
    <t>Lack of sufficiently skilled and/or trained personnel [airport, airline]</t>
  </si>
  <si>
    <t>It's often been said that the weakest link in any system is human. If personnel are inadequately trained, they become a vulnerability. They need to be trained adequately to detect and understand security threats and what to do in the event of a system malfunction.</t>
  </si>
  <si>
    <t>Airports with insufficient equipment may create a security vulnerability. The vulnerability might also pose problems to the efficient processing of passengers from check-in to boarding.</t>
  </si>
  <si>
    <t xml:space="preserve">Too many people may have access to personal information. Often the biggest threat comes from insiders. </t>
  </si>
  <si>
    <t>The data collected and processed shall be adequate, relevant and not excessive in relation to the purposes they are collected. An example of such lack of respect to the data minimisation and proportionality principles can be mentioned the case, when an LBS system collects not only the information absolutely needed for the provision of the service, but it also stores excessive information.  The need-to-know principle is not enforced by any means.</t>
  </si>
  <si>
    <t xml:space="preserve">Lack of respect to the purpose limitation (finality principle)  </t>
  </si>
  <si>
    <t>When the purpose limitation principle is not respected, more data are collected and processed than is strictly necessary the specified purpose. For instance, Christina's approximate physical location is revealed to both the cell communication provider as well as the navigation service that provides the map and traffic conditions applications.</t>
  </si>
  <si>
    <t xml:space="preserve"> Lack of respect to the transparency principle means that the data subject is not able to determine the relevant data processing practices. In the IoT a lot of information is transmitted and processed via automated processes, most of which remain unnoticed by the data subject.</t>
  </si>
  <si>
    <t>While the traffic and local map are being downloaded in real time, Christina's approximate physical location is revealed to both the cell communication provider as well as the navigation service that provides the map and traffic conditions applications. Appropriate identity management would protect Christina's privacy in this case.</t>
  </si>
  <si>
    <t xml:space="preserve">Inadequacy of RF traffic regulations </t>
  </si>
  <si>
    <t xml:space="preserve">Over dependency on biometrics </t>
  </si>
  <si>
    <t xml:space="preserve">Biometric identification has relatively high error rates (especially automatic face recognition). Also modern biometric sensors (especially fingerprint and iris sensors) are difficult to compromise ('liveness detection'), still is also possible to spoof them. Awareness of imperfection of biometric systems is an important factor of overall security [P. Rotter (ed.) Biometrics Deployment Study. Large-scale biometrics deployment in Europe. Identifying challenges and threats. JRC-IPTS report EUR 23564 EN 2008, ISBN 978-92-79-10657-6. Available at: http://ftp.jrc.es/EURdoc/JRC48622.pdf </t>
  </si>
  <si>
    <t>Inherent features (size, material etc.): easy to lose, to be stolen and/or copied (especially for RFID tags)</t>
  </si>
  <si>
    <t>Inherent vulnerability of cards and devices (passports, RFID tags, etc.): they are small in size, and they are easy to lose, be stolen and/or copied.</t>
  </si>
  <si>
    <t>Malicious RFID readers may be able to operate from a distance several times longer than the intended range (Kirschenbaum &amp; Wool 2006). Moreover, shielding of RFID is often not possible.</t>
  </si>
  <si>
    <t>Unlike mobile phones or PDAs, most RFID tags cannot be turned off and are always ready to send data for a request received by radio waves. This feature is an inherent vulnerability.</t>
  </si>
  <si>
    <t xml:space="preserve">In RFID and contactless smart cards, due to limited resources, the methods for protection against reverse engineering, such as dummy structures, scramble buses and memory cells, etc., are rarely applied. Active methods for detection of reverse engineering attack are impractical in these devices. </t>
  </si>
  <si>
    <t>In case RFID and contactless smart cards, due to limited resources, manufacturers often apply light cryptography and proprietary cryptographic methods.</t>
  </si>
  <si>
    <t>Over-sensitivity of devices (generating many false alarms)</t>
  </si>
  <si>
    <t>Some devices are not 100 per cent reliable. They may produce inaccurate results or make false positives or negatives.</t>
  </si>
  <si>
    <t>Sensitivity to magnetic fields</t>
  </si>
  <si>
    <t xml:space="preserve">Devices &amp; equipment used in unprotected environments </t>
  </si>
  <si>
    <t xml:space="preserve">Devices used by a great number of people every day [health issues (e.g. infectious diseases spread by fingerprint scanners)] </t>
  </si>
  <si>
    <t>Face-based identification has the highest social acceptance among all biometric identification methods. Unfortunately, it has also high error rates, which leads to many false alarms and/or false acceptances.</t>
  </si>
  <si>
    <t xml:space="preserve">Different databases or data stored at different locations serving different purposes are / can be linked, thus enabling greater data matching, data mining, profiling, data aggregation or social sorting. Key question here is who is doing the linking and why - it could be for security reasons (catching terrorists before they fly), but it could also be for commercial exploitation by airlines, vendors, service providers operating in the airport as well as by evil-doers seeking to undermine air travel, airport systems or engaged in spoofing, phishing, spamming.  </t>
  </si>
  <si>
    <t>Many entities are collecting personal data, but rather fewer of them have procedures in place enabling individuals (data subjects) to see what data they have about them. Procedures for correcting incorrect data may not exist or may be cumbersome and bureaucratic.</t>
  </si>
  <si>
    <t xml:space="preserve">Failure of biometrics sensors </t>
  </si>
  <si>
    <t>Although Member States have transposed the EU Data Protection Directive, they have not done so in a fully harmonised way. In addition, there are lacunae in the legislation so that some matters are not addressed.</t>
  </si>
  <si>
    <t>Insufficient protection of wireless networks and communication (weak or no encryption etc.)</t>
  </si>
  <si>
    <t>Due to limited resources, RFID tags often use light, proprietary cryptography, which in some cases is not sufficient. Identifiers of tags which are sent in the beginning of communication are not encrypted at all (as  a part of anti-collision protocol) and they may be used e.g. for tracking of people.</t>
  </si>
  <si>
    <t>The processing of personal data is supposed to be legitimate. However, some data controllers and data processors may not have obtained the informed consent of data subjects.</t>
  </si>
  <si>
    <t>Lack of respect to the data conservation principle</t>
  </si>
  <si>
    <t xml:space="preserve"> Personal data are supposed to be deleted when they are no longer necessary for the purposes for which they were collected or processed. </t>
  </si>
  <si>
    <t>Lack of respect to the rights of the data subject (such as the right for rectification, blocking or deletion of data)</t>
  </si>
  <si>
    <t xml:space="preserve"> Data subjects are supposed to be given the opportunity to rectify incorrect data or to block its further use. For instance, Akira wishes to unsubscribe from "Hazukashi Not" service and to have his account deleted.</t>
  </si>
  <si>
    <r>
      <rPr>
        <b/>
        <sz val="22"/>
        <color indexed="8"/>
        <rFont val="Calibri"/>
        <family val="2"/>
      </rPr>
      <t>Implemented Controls</t>
    </r>
    <r>
      <rPr>
        <sz val="22"/>
        <color indexed="8"/>
        <rFont val="Calibri"/>
        <family val="2"/>
      </rPr>
      <t xml:space="preserve"> </t>
    </r>
    <r>
      <rPr>
        <b/>
        <sz val="12"/>
        <color indexed="8"/>
        <rFont val="Calibri"/>
        <family val="2"/>
      </rPr>
      <t xml:space="preserve">
</t>
    </r>
    <r>
      <rPr>
        <i/>
        <sz val="12"/>
        <color indexed="8"/>
        <rFont val="Calibri"/>
        <family val="2"/>
      </rPr>
      <t>[existing safeguards etc. already in place and that need to be considered. These may be found in the assumptions for example]</t>
    </r>
  </si>
  <si>
    <t>Denial of service attack / flood / buffer overflow</t>
  </si>
  <si>
    <t>A denial of service attack is sabotage, aimed at disrupting a service for fun or to achieve political or illegal goals.  A DOS attack is sometimes known as a buffer overflow attack or flooding..</t>
  </si>
  <si>
    <t>This threat is a stepping stone to achieve next stage of sabotage or penetration.</t>
  </si>
  <si>
    <t>Large-scale and/or inappropriate data mining and/or surveillance</t>
  </si>
  <si>
    <t>The ease with which data can be collected, aggregated and mined coupled with the motivation of large financial paybacks make this a widespread threat. Roger Clarke coined the term dataveillance to describe the phenomenon of surveillance by means of data analysis. Both airports and governments may also have an interest in analysing data, to prevent terrorist related incidents, to develop more targeted advertising.</t>
  </si>
  <si>
    <t>This threat is often found in conjunction with or preparation for another attack aimed at revealing protected sensitive operations. The threat gleans data implied in network communication patterns. Traffic analysis requires special skill and knowledge to be effective.</t>
  </si>
  <si>
    <t>Man-in-the-middle attack</t>
  </si>
  <si>
    <t>This is one of the most common attack methods, especially for information collection.  However, such attacks on RFID and smart cards do not occur very often.  Such attacks are usually carried to appropriate others' identity rather than getting access to restricted areas or data, which is usually encrypted.  Man-in-the-middle (or relay) attacks for contactless smart card has been theoretically analysed by Kfir and Wool (2005). For practical aspects, see Hancke (2005). Countermeasures such as distance bounding based on response time (Hancke &amp; Kuhn 2005; Reid et al. 2006) or signal-to-noise rate (Fishkin &amp; Roy 2003) are rarely applied.</t>
  </si>
  <si>
    <t xml:space="preserve">Social engineering attacks are widespread and too-often effective. They play upon gullibility or human psychological weakness. Phishing could be regarded as a form of social engineering. </t>
  </si>
  <si>
    <t>There will always be evil-doers engaged in theft of others' property, be it smart cards, smart phones or whatever. Theft is not, of course, the only crime. Extortion, fraud and many other crimes are common in cyberspace.</t>
  </si>
  <si>
    <t xml:space="preserve">This attacks refers to unauthorized access to data stored on RFID, smart cards (especially contactless) and personal devices. Also databases can be a subject of attack though the network, as well as data can be illegally accessed and modified by unauthorized personnel. </t>
  </si>
  <si>
    <t xml:space="preserve">Loss or misuse of a card or device is also a common threat. </t>
  </si>
  <si>
    <t>This threat arises when, for example, a passenger doesn't follow instructions and makes a jam in the automated passport/immigration control or smart corridor.</t>
  </si>
  <si>
    <t xml:space="preserve">This threat arises when governments and business do not comply with provisions of data protection legislation and the principles stated therein, for example, regarding  data minimisation, purpose specification, proportionality,  informed consent, access to data by the data subject, etc. </t>
  </si>
  <si>
    <t>Function creep (data used for other purposes than the ones for which they were originally collected)</t>
  </si>
  <si>
    <t xml:space="preserve">Function creep occurs when data are used for other purposes than the ones for which they were originally collected for. For example, in the air traffic scenario, a car rental company doing some market analysis might approach an airport operator to gain access to its data on airport parking.  </t>
  </si>
  <si>
    <t xml:space="preserve">For example, an attacker might use a fake fingerprint with a stolen passport to board the plane. </t>
  </si>
  <si>
    <t>Cloning of credentials and tags (rfid related)</t>
  </si>
  <si>
    <t>An RFID clone can be either physically similar to the original tag or can be a notebook with a special antenna. Cloning is relatively easy for basic tags but even some advanced and apparently well protected tags with a challenge-response protocol have been cloned (Juels 2005; Bono et al. 2005; Courtois et al. 2008).</t>
  </si>
  <si>
    <t>Unauthorised access to other restricted areas (apart from boarding e.g. Control room, personnel's' offices)</t>
  </si>
  <si>
    <t>This threat can arise as a result of stealing or cloning authorisation tokens (like smart cards).</t>
  </si>
  <si>
    <t xml:space="preserve">Smart cards or RFID tags may be subject to side channel attacks based on information gained from physical implementation of a cryptosystem, like variations of power consumption, time of computations or electromagnetic field (Bar-El 2003). It is often combined with other cryptanalysis methods. </t>
  </si>
  <si>
    <t>RFID or a GSM network can be blocked by exploiting vulnerabilities of information exchange protocols. Blocking can be also useful as a way to protect consumers' privacy (Juels, Rivest, Szydlo 2003).</t>
  </si>
  <si>
    <t>Jamming is malicious interference of a radio transmission. It can result in denial of service and forcing a system to use fallback procedures.  Large-scale jamming requires extensive equipment setup and exposure of the transmission source. It is not commonly practised unless with a clear and critical agenda.</t>
  </si>
  <si>
    <t>Fake / rogue rfid readers / scanning of rfid reader and /or tag</t>
  </si>
  <si>
    <t>RFID Tags can be read by any RFID reader. Therefore, rogue RFID readers can scan for RFID and be used for unauthorized reading of information from a tag. As RFIDs often have light cryptography schemes (if any), powerful back-end systems can break the code in minutes, making the security protection ineffective. The range of a reader may be extended several times beyond the standard communication distance, for example ISO 14443 cards with standard range 10 cm can be scanned from 25-35 cm, which is enough to read a card in someone's pocket. Main countermeasures are: encryption, authentication of the reader, using short-range tags, shielding tags with an anti-skimming material (e.g. aluminium foil) and moving sensitive information to a protected database in the system's backend.</t>
  </si>
  <si>
    <t>Physical rfid tag destruction</t>
  </si>
  <si>
    <t xml:space="preserve">The easiest way to disrupt RFID systems is to physically destroy the tags. Destruction becomes a serious issue when RFID tags are used as anti-theft protection. RFID tags in e-passports can be destroyed by owners who have concerns about possible abuse of their privacy - especially as an e-passport with a non-working RFID tag is still valid (Wortham 2007).  </t>
  </si>
  <si>
    <t>This threat occurs when systems or devices malfunction due to hardware/software/implementation errors.</t>
  </si>
  <si>
    <t>E-visa not accepted at check in</t>
  </si>
  <si>
    <t xml:space="preserve"> Worms, viruses &amp; malicious code</t>
  </si>
  <si>
    <t>Worms, viruses and malicious code are a part of our daily cyber life. They are a prevalent and effective way of disrupting systems. Even very simple RFID tags, such as those used for tagging goods, can carry a malicious code (Rieback at al. 2006).</t>
  </si>
  <si>
    <t>Malicious attack on power systems</t>
  </si>
  <si>
    <t>This threat might be aimed at forcing a system to use fallback procedures, e.g., in order to get unauthorised access to restricted areas.</t>
  </si>
  <si>
    <t>Unjustified political agendas often lead to excessive surveillance on citizens. Every described case (true or invented) dramatically decreases trust and acceptance of technology (especially biometrics, RFID).</t>
  </si>
  <si>
    <t>Trade union/labour strikes</t>
  </si>
  <si>
    <t>Adverse weather condition or other disaster</t>
  </si>
  <si>
    <t xml:space="preserve">This threat is of low probability but potentially high consequence. The destruction wrought by natural disasters is difficult to predict. It could affect airport and telecommunication (network) operations. </t>
  </si>
  <si>
    <t>Ad hoc network routing attack</t>
  </si>
  <si>
    <t>Personal mobile devices may create ad hoc networks in order to exchange data and information between users. These networks can be used by attacker to break into personal devices and compromise the communication and information exchange between parties. For example, DOS attacks can flood ad-hoc networks; rogue participants can de-route or compromise legitimate messages and information exchanges.</t>
  </si>
  <si>
    <t>RFID is perceived by many people as a privacy threat. They have been called "spychips" (Albrecht, McIntyre 2005). Most of the concerns presented during an EU public consultation on RFID were related to privacy (Maghiros, Rotter, van Lieshout 2007). Also some biometrics have low social acceptance, especially fingerprints which are commonly regarded as linked to criminal investigations.</t>
  </si>
  <si>
    <t>The abundance of data collected and processed in the IoT and their storage in databases (commercial and state) facilitate their linkability.</t>
  </si>
  <si>
    <t>The abundance of data collected and processed in the IoT can lead to the creation of user profiles (relating to consumer preferences, travelling habits, etc.).</t>
  </si>
  <si>
    <t>The automatisation of the processes in the IoT threatens to exclude the data subject from the data processing process.</t>
  </si>
  <si>
    <t>The use of unique identifiers, such as the human fingerprint, is increasingly being used for trivial transactions, such as in the case when Elena registers her fingerprint in order to "secure" her boarding pass.</t>
  </si>
  <si>
    <t>T13. Function creep (data used for other purposes than the ones for which they were originally collected)</t>
  </si>
  <si>
    <t>T27. Trade union/labour strikes</t>
  </si>
  <si>
    <t>T23. E-visa not accepted at check in</t>
  </si>
  <si>
    <t>T16. Unauthorised access to other restricted areas (apart from boarding e.g. Control room, personnel's' offices)</t>
  </si>
  <si>
    <t>T24.  Worms, viruses &amp; malicious code</t>
  </si>
  <si>
    <t>T25. Malicious attack on power systems</t>
  </si>
  <si>
    <t>T28. Adverse weather condition or other disaster</t>
  </si>
  <si>
    <t>T29. Ad hoc network routing attack</t>
  </si>
  <si>
    <t>T3. Large-scale and/or inappropriate data mining and/or surveillance</t>
  </si>
  <si>
    <t>T5. Man-in-the-middle attack</t>
  </si>
</sst>
</file>

<file path=xl/styles.xml><?xml version="1.0" encoding="utf-8"?>
<styleSheet xmlns="http://schemas.openxmlformats.org/spreadsheetml/2006/main">
  <numFmts count="1">
    <numFmt numFmtId="164" formatCode="\V#"/>
  </numFmts>
  <fonts count="75">
    <font>
      <sz val="11"/>
      <color theme="1"/>
      <name val="Calibri"/>
      <family val="2"/>
      <scheme val="minor"/>
    </font>
    <font>
      <b/>
      <sz val="12"/>
      <color indexed="8"/>
      <name val="Calibri"/>
      <family val="2"/>
    </font>
    <font>
      <b/>
      <i/>
      <sz val="11"/>
      <color indexed="8"/>
      <name val="Calibri"/>
      <family val="2"/>
    </font>
    <font>
      <sz val="11"/>
      <color indexed="8"/>
      <name val="Calibri"/>
      <family val="2"/>
    </font>
    <font>
      <sz val="10"/>
      <color indexed="8"/>
      <name val="Calibri"/>
      <family val="2"/>
    </font>
    <font>
      <b/>
      <sz val="10"/>
      <color indexed="8"/>
      <name val="Calibri"/>
      <family val="2"/>
    </font>
    <font>
      <sz val="22"/>
      <color indexed="8"/>
      <name val="Calibri"/>
      <family val="2"/>
    </font>
    <font>
      <i/>
      <sz val="12"/>
      <color indexed="8"/>
      <name val="Calibri"/>
      <family val="2"/>
    </font>
    <font>
      <b/>
      <sz val="11"/>
      <color indexed="8"/>
      <name val="Calibri"/>
      <family val="2"/>
    </font>
    <font>
      <sz val="10"/>
      <color indexed="8"/>
      <name val="Calibri"/>
      <family val="2"/>
    </font>
    <font>
      <sz val="10"/>
      <color indexed="8"/>
      <name val="Verdana"/>
      <family val="2"/>
    </font>
    <font>
      <sz val="10"/>
      <color indexed="8"/>
      <name val="Calibri"/>
      <family val="2"/>
    </font>
    <font>
      <sz val="8"/>
      <name val="Calibri"/>
      <family val="2"/>
    </font>
    <font>
      <b/>
      <sz val="8"/>
      <color indexed="8"/>
      <name val="Calibri"/>
      <family val="2"/>
    </font>
    <font>
      <i/>
      <sz val="8"/>
      <color indexed="8"/>
      <name val="Calibri"/>
      <family val="2"/>
    </font>
    <font>
      <i/>
      <sz val="8"/>
      <color indexed="8"/>
      <name val="Calibri"/>
      <family val="2"/>
      <charset val="161"/>
    </font>
    <font>
      <b/>
      <i/>
      <sz val="8"/>
      <color indexed="8"/>
      <name val="Calibri"/>
      <family val="2"/>
    </font>
    <font>
      <sz val="8"/>
      <color indexed="8"/>
      <name val="Calibri"/>
      <family val="2"/>
    </font>
    <font>
      <sz val="8"/>
      <color indexed="8"/>
      <name val="Calibri"/>
      <family val="2"/>
      <charset val="161"/>
    </font>
    <font>
      <sz val="10"/>
      <color indexed="8"/>
      <name val="Wingdings"/>
      <charset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9"/>
      <color indexed="8"/>
      <name val="Calibri"/>
      <family val="2"/>
    </font>
    <font>
      <sz val="9"/>
      <color indexed="8"/>
      <name val="Calibri"/>
      <family val="2"/>
    </font>
    <font>
      <sz val="9"/>
      <color indexed="8"/>
      <name val="Calibri"/>
      <family val="2"/>
      <charset val="161"/>
    </font>
    <font>
      <sz val="12"/>
      <color indexed="8"/>
      <name val="Arial"/>
      <family val="2"/>
      <charset val="161"/>
    </font>
    <font>
      <b/>
      <sz val="10"/>
      <color indexed="8"/>
      <name val="Calibri"/>
      <family val="2"/>
      <charset val="161"/>
    </font>
    <font>
      <b/>
      <sz val="9"/>
      <color indexed="8"/>
      <name val="Calibri"/>
      <family val="2"/>
      <charset val="238"/>
    </font>
    <font>
      <b/>
      <sz val="9"/>
      <color indexed="17"/>
      <name val="Calibri"/>
      <family val="2"/>
    </font>
    <font>
      <b/>
      <sz val="22"/>
      <color indexed="8"/>
      <name val="Calibri"/>
      <family val="2"/>
    </font>
    <font>
      <b/>
      <sz val="22"/>
      <color indexed="8"/>
      <name val="Calibri"/>
      <family val="2"/>
    </font>
    <font>
      <i/>
      <sz val="18"/>
      <color indexed="8"/>
      <name val="Calibri"/>
      <family val="2"/>
    </font>
    <font>
      <sz val="9"/>
      <color indexed="10"/>
      <name val="Calibri"/>
      <family val="2"/>
    </font>
    <font>
      <b/>
      <sz val="12"/>
      <color indexed="10"/>
      <name val="Calibri"/>
      <family val="2"/>
    </font>
    <font>
      <sz val="11"/>
      <color theme="1"/>
      <name val="Calibri"/>
      <family val="2"/>
      <scheme val="minor"/>
    </font>
    <font>
      <sz val="10"/>
      <color theme="1"/>
      <name val="Arial"/>
      <family val="2"/>
      <charset val="161"/>
    </font>
    <font>
      <sz val="10"/>
      <color theme="1"/>
      <name val="Calibri"/>
      <family val="2"/>
      <scheme val="minor"/>
    </font>
    <font>
      <b/>
      <sz val="10"/>
      <color theme="1"/>
      <name val="Calibri"/>
      <family val="2"/>
      <scheme val="minor"/>
    </font>
    <font>
      <b/>
      <sz val="11"/>
      <color theme="1"/>
      <name val="Calibri"/>
      <family val="2"/>
      <scheme val="minor"/>
    </font>
    <font>
      <sz val="10"/>
      <color theme="1"/>
      <name val="Calibri"/>
      <family val="2"/>
    </font>
    <font>
      <sz val="9"/>
      <color rgb="FF000000"/>
      <name val="Calibri"/>
      <family val="2"/>
      <scheme val="minor"/>
    </font>
    <font>
      <sz val="9"/>
      <color theme="1"/>
      <name val="Calibri"/>
      <family val="2"/>
      <charset val="161"/>
      <scheme val="minor"/>
    </font>
    <font>
      <sz val="9"/>
      <color theme="1"/>
      <name val="Calibri"/>
      <family val="2"/>
      <scheme val="minor"/>
    </font>
    <font>
      <b/>
      <sz val="9"/>
      <color theme="1"/>
      <name val="EYInterstate Light"/>
      <charset val="161"/>
    </font>
    <font>
      <sz val="9"/>
      <color indexed="8"/>
      <name val="Calibri"/>
      <family val="2"/>
      <scheme val="minor"/>
    </font>
    <font>
      <b/>
      <sz val="9"/>
      <color indexed="8"/>
      <name val="Calibri"/>
      <family val="2"/>
      <scheme val="minor"/>
    </font>
    <font>
      <b/>
      <sz val="9"/>
      <color theme="1"/>
      <name val="Calibri"/>
      <family val="2"/>
      <scheme val="minor"/>
    </font>
    <font>
      <b/>
      <sz val="11"/>
      <color indexed="8"/>
      <name val="Calibri"/>
      <family val="2"/>
      <scheme val="minor"/>
    </font>
    <font>
      <b/>
      <sz val="10"/>
      <color theme="1"/>
      <name val="Arial"/>
      <family val="2"/>
      <charset val="161"/>
    </font>
    <font>
      <b/>
      <sz val="10"/>
      <color indexed="8"/>
      <name val="Calibri"/>
      <family val="2"/>
      <charset val="161"/>
      <scheme val="minor"/>
    </font>
    <font>
      <b/>
      <sz val="9"/>
      <color theme="1"/>
      <name val="Calibri"/>
      <family val="2"/>
      <charset val="161"/>
      <scheme val="minor"/>
    </font>
    <font>
      <b/>
      <i/>
      <sz val="12"/>
      <color theme="1"/>
      <name val="Calibri"/>
      <family val="2"/>
      <scheme val="minor"/>
    </font>
    <font>
      <sz val="9"/>
      <color indexed="8"/>
      <name val="Calibri"/>
      <family val="2"/>
      <charset val="161"/>
      <scheme val="minor"/>
    </font>
    <font>
      <sz val="9"/>
      <color theme="1"/>
      <name val="Calibri"/>
      <family val="2"/>
    </font>
    <font>
      <b/>
      <sz val="9"/>
      <color theme="1"/>
      <name val="Calibri"/>
      <family val="2"/>
    </font>
    <font>
      <b/>
      <sz val="12"/>
      <color theme="1"/>
      <name val="Calibri"/>
      <family val="2"/>
    </font>
    <font>
      <b/>
      <sz val="10"/>
      <color theme="1"/>
      <name val="Calibri"/>
      <family val="2"/>
    </font>
    <font>
      <b/>
      <sz val="9"/>
      <color indexed="8"/>
      <name val="Calibri"/>
      <family val="2"/>
      <charset val="161"/>
      <scheme val="minor"/>
    </font>
    <font>
      <sz val="12"/>
      <color theme="1"/>
      <name val="Calibri"/>
      <family val="2"/>
    </font>
    <font>
      <sz val="12"/>
      <color theme="1"/>
      <name val="Calibri"/>
      <family val="2"/>
      <scheme val="minor"/>
    </font>
    <font>
      <b/>
      <sz val="18"/>
      <color indexed="8"/>
      <name val="Calibri"/>
      <family val="2"/>
      <scheme val="minor"/>
    </font>
    <font>
      <b/>
      <sz val="11"/>
      <color rgb="FFFFFFFF"/>
      <name val="Calibri"/>
      <family val="2"/>
      <scheme val="minor"/>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rgb="FFC00000"/>
        <bgColor indexed="64"/>
      </patternFill>
    </fill>
    <fill>
      <patternFill patternType="solid">
        <fgColor rgb="FFFFCC66"/>
        <bgColor indexed="64"/>
      </patternFill>
    </fill>
    <fill>
      <patternFill patternType="solid">
        <fgColor rgb="FFFF9933"/>
        <bgColor indexed="64"/>
      </patternFill>
    </fill>
    <fill>
      <patternFill patternType="solid">
        <fgColor rgb="FFFF3300"/>
        <bgColor indexed="64"/>
      </patternFill>
    </fill>
    <fill>
      <patternFill patternType="solid">
        <fgColor theme="7" tint="0.59999389629810485"/>
        <bgColor indexed="64"/>
      </patternFill>
    </fill>
    <fill>
      <patternFill patternType="solid">
        <fgColor rgb="FFFFFF99"/>
        <bgColor indexed="64"/>
      </patternFill>
    </fill>
  </fills>
  <borders count="10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8"/>
      </left>
      <right style="medium">
        <color indexed="8"/>
      </right>
      <top style="medium">
        <color indexed="8"/>
      </top>
      <bottom/>
      <diagonal/>
    </border>
    <border>
      <left style="medium">
        <color indexed="8"/>
      </left>
      <right style="thin">
        <color indexed="64"/>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64"/>
      </left>
      <right style="thin">
        <color indexed="64"/>
      </right>
      <top/>
      <bottom style="medium">
        <color indexed="8"/>
      </bottom>
      <diagonal/>
    </border>
    <border>
      <left/>
      <right style="medium">
        <color indexed="8"/>
      </right>
      <top/>
      <bottom style="medium">
        <color indexed="8"/>
      </bottom>
      <diagonal/>
    </border>
    <border>
      <left/>
      <right style="thin">
        <color indexed="64"/>
      </right>
      <top/>
      <bottom style="medium">
        <color indexed="8"/>
      </bottom>
      <diagonal/>
    </border>
    <border>
      <left/>
      <right style="medium">
        <color indexed="8"/>
      </right>
      <top style="medium">
        <color indexed="8"/>
      </top>
      <bottom style="medium">
        <color indexed="8"/>
      </bottom>
      <diagonal/>
    </border>
    <border>
      <left style="medium">
        <color indexed="8"/>
      </left>
      <right style="thin">
        <color indexed="64"/>
      </right>
      <top/>
      <bottom style="medium">
        <color indexed="8"/>
      </bottom>
      <diagonal/>
    </border>
    <border>
      <left style="medium">
        <color indexed="8"/>
      </left>
      <right style="medium">
        <color indexed="64"/>
      </right>
      <top style="medium">
        <color indexed="8"/>
      </top>
      <bottom/>
      <diagonal/>
    </border>
    <border>
      <left style="medium">
        <color indexed="64"/>
      </left>
      <right style="thin">
        <color indexed="64"/>
      </right>
      <top style="medium">
        <color indexed="8"/>
      </top>
      <bottom style="medium">
        <color indexed="8"/>
      </bottom>
      <diagonal/>
    </border>
    <border>
      <left style="medium">
        <color indexed="8"/>
      </left>
      <right/>
      <top style="medium">
        <color indexed="8"/>
      </top>
      <bottom/>
      <diagonal/>
    </border>
    <border>
      <left style="medium">
        <color indexed="8"/>
      </left>
      <right style="medium">
        <color indexed="8"/>
      </right>
      <top/>
      <bottom style="medium">
        <color indexed="8"/>
      </bottom>
      <diagonal/>
    </border>
    <border>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8"/>
      </right>
      <top style="medium">
        <color indexed="64"/>
      </top>
      <bottom style="medium">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8"/>
      </left>
      <right/>
      <top style="medium">
        <color indexed="8"/>
      </top>
      <bottom style="medium">
        <color indexed="8"/>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8"/>
      </left>
      <right style="thin">
        <color indexed="64"/>
      </right>
      <top style="medium">
        <color indexed="64"/>
      </top>
      <bottom style="medium">
        <color indexed="64"/>
      </bottom>
      <diagonal/>
    </border>
    <border>
      <left style="thin">
        <color indexed="64"/>
      </left>
      <right style="medium">
        <color indexed="8"/>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8"/>
      </left>
      <right style="thin">
        <color indexed="64"/>
      </right>
      <top/>
      <bottom style="medium">
        <color indexed="64"/>
      </bottom>
      <diagonal/>
    </border>
    <border>
      <left style="thin">
        <color indexed="64"/>
      </left>
      <right style="medium">
        <color indexed="8"/>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medium">
        <color indexed="8"/>
      </left>
      <right style="medium">
        <color indexed="64"/>
      </right>
      <top style="medium">
        <color indexed="64"/>
      </top>
      <bottom style="medium">
        <color indexed="64"/>
      </bottom>
      <diagonal/>
    </border>
    <border>
      <left/>
      <right/>
      <top style="medium">
        <color indexed="8"/>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8"/>
      </top>
      <bottom style="medium">
        <color indexed="64"/>
      </bottom>
      <diagonal/>
    </border>
    <border>
      <left style="medium">
        <color indexed="64"/>
      </left>
      <right/>
      <top style="medium">
        <color indexed="8"/>
      </top>
      <bottom style="medium">
        <color indexed="64"/>
      </bottom>
      <diagonal/>
    </border>
    <border>
      <left style="medium">
        <color indexed="64"/>
      </left>
      <right style="medium">
        <color indexed="64"/>
      </right>
      <top style="medium">
        <color indexed="8"/>
      </top>
      <bottom style="medium">
        <color indexed="64"/>
      </bottom>
      <diagonal/>
    </border>
    <border>
      <left style="medium">
        <color indexed="64"/>
      </left>
      <right style="medium">
        <color indexed="64"/>
      </right>
      <top style="medium">
        <color indexed="8"/>
      </top>
      <bottom/>
      <diagonal/>
    </border>
    <border>
      <left style="medium">
        <color indexed="64"/>
      </left>
      <right/>
      <top/>
      <bottom/>
      <diagonal/>
    </border>
    <border>
      <left/>
      <right/>
      <top style="medium">
        <color indexed="64"/>
      </top>
      <bottom style="medium">
        <color indexed="64"/>
      </bottom>
      <diagonal/>
    </border>
    <border>
      <left/>
      <right style="thin">
        <color indexed="64"/>
      </right>
      <top/>
      <bottom style="thin">
        <color indexed="64"/>
      </bottom>
      <diagonal/>
    </border>
    <border>
      <left style="thin">
        <color indexed="64"/>
      </left>
      <right/>
      <top/>
      <bottom style="medium">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bottom/>
      <diagonal/>
    </border>
    <border>
      <left/>
      <right/>
      <top style="medium">
        <color indexed="8"/>
      </top>
      <bottom style="medium">
        <color indexed="8"/>
      </bottom>
      <diagonal/>
    </border>
    <border>
      <left style="thin">
        <color indexed="64"/>
      </left>
      <right/>
      <top/>
      <bottom/>
      <diagonal/>
    </border>
    <border>
      <left style="medium">
        <color indexed="8"/>
      </left>
      <right/>
      <top/>
      <bottom style="medium">
        <color indexed="8"/>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indexed="8"/>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s>
  <cellStyleXfs count="48">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3" applyNumberFormat="0" applyFill="0" applyAlignment="0" applyProtection="0"/>
    <xf numFmtId="0" fontId="27" fillId="0" borderId="4" applyNumberFormat="0" applyFill="0" applyAlignment="0" applyProtection="0"/>
    <xf numFmtId="0" fontId="28" fillId="0" borderId="5" applyNumberFormat="0" applyFill="0" applyAlignment="0" applyProtection="0"/>
    <xf numFmtId="0" fontId="28" fillId="0" borderId="0" applyNumberFormat="0" applyFill="0" applyBorder="0" applyAlignment="0" applyProtection="0"/>
    <xf numFmtId="0" fontId="29" fillId="7" borderId="1" applyNumberFormat="0" applyAlignment="0" applyProtection="0"/>
    <xf numFmtId="0" fontId="30" fillId="0" borderId="6" applyNumberFormat="0" applyFill="0" applyAlignment="0" applyProtection="0"/>
    <xf numFmtId="0" fontId="31" fillId="22" borderId="0" applyNumberFormat="0" applyBorder="0" applyAlignment="0" applyProtection="0"/>
    <xf numFmtId="0" fontId="48" fillId="0" borderId="0"/>
    <xf numFmtId="0" fontId="3" fillId="0" borderId="0"/>
    <xf numFmtId="0" fontId="47" fillId="0" borderId="0"/>
    <xf numFmtId="0" fontId="47" fillId="0" borderId="0"/>
    <xf numFmtId="0" fontId="47" fillId="0" borderId="0"/>
    <xf numFmtId="0" fontId="3" fillId="0" borderId="0"/>
    <xf numFmtId="0" fontId="3" fillId="23" borderId="7" applyNumberFormat="0" applyFont="0" applyAlignment="0" applyProtection="0"/>
    <xf numFmtId="0" fontId="32" fillId="20" borderId="8" applyNumberFormat="0" applyAlignment="0" applyProtection="0"/>
    <xf numFmtId="0" fontId="33" fillId="0" borderId="0" applyNumberFormat="0" applyFill="0" applyBorder="0" applyAlignment="0" applyProtection="0"/>
    <xf numFmtId="0" fontId="8" fillId="0" borderId="9" applyNumberFormat="0" applyFill="0" applyAlignment="0" applyProtection="0"/>
    <xf numFmtId="0" fontId="34" fillId="0" borderId="0" applyNumberFormat="0" applyFill="0" applyBorder="0" applyAlignment="0" applyProtection="0"/>
  </cellStyleXfs>
  <cellXfs count="385">
    <xf numFmtId="0" fontId="0" fillId="0" borderId="0" xfId="0"/>
    <xf numFmtId="0" fontId="0" fillId="24" borderId="0" xfId="0" applyFill="1"/>
    <xf numFmtId="0" fontId="0" fillId="0" borderId="0" xfId="0" applyFont="1"/>
    <xf numFmtId="0" fontId="49" fillId="26" borderId="10" xfId="0" applyFont="1" applyFill="1" applyBorder="1" applyAlignment="1">
      <alignment horizontal="center" wrapText="1"/>
    </xf>
    <xf numFmtId="0" fontId="49" fillId="26" borderId="11" xfId="0" applyFont="1" applyFill="1" applyBorder="1" applyAlignment="1">
      <alignment horizontal="center" wrapText="1"/>
    </xf>
    <xf numFmtId="0" fontId="50" fillId="0" borderId="10" xfId="0" applyFont="1" applyBorder="1" applyAlignment="1">
      <alignment horizontal="center" wrapText="1"/>
    </xf>
    <xf numFmtId="0" fontId="49" fillId="0" borderId="11" xfId="0" applyFont="1" applyBorder="1" applyAlignment="1">
      <alignment horizontal="center" wrapText="1"/>
    </xf>
    <xf numFmtId="0" fontId="49" fillId="0" borderId="10" xfId="0" applyFont="1" applyBorder="1" applyAlignment="1">
      <alignment horizontal="center" wrapText="1"/>
    </xf>
    <xf numFmtId="0" fontId="48" fillId="0" borderId="0" xfId="37"/>
    <xf numFmtId="0" fontId="13" fillId="25" borderId="19" xfId="41" applyFont="1" applyFill="1" applyBorder="1" applyAlignment="1">
      <alignment horizontal="left" vertical="top" wrapText="1"/>
    </xf>
    <xf numFmtId="0" fontId="13" fillId="25" borderId="20" xfId="41" applyFont="1" applyFill="1" applyBorder="1" applyAlignment="1">
      <alignment horizontal="left" vertical="top" wrapText="1"/>
    </xf>
    <xf numFmtId="0" fontId="13" fillId="25" borderId="21" xfId="41" applyFont="1" applyFill="1" applyBorder="1" applyAlignment="1">
      <alignment horizontal="left" vertical="top" wrapText="1"/>
    </xf>
    <xf numFmtId="0" fontId="17" fillId="25" borderId="22" xfId="41" applyFont="1" applyFill="1" applyBorder="1" applyAlignment="1">
      <alignment horizontal="left" vertical="top" wrapText="1"/>
    </xf>
    <xf numFmtId="0" fontId="18" fillId="29" borderId="23" xfId="41" applyFont="1" applyFill="1" applyBorder="1" applyAlignment="1">
      <alignment horizontal="left" vertical="top" wrapText="1"/>
    </xf>
    <xf numFmtId="0" fontId="18" fillId="0" borderId="24" xfId="41" applyFont="1" applyBorder="1" applyAlignment="1">
      <alignment horizontal="left" vertical="top" wrapText="1"/>
    </xf>
    <xf numFmtId="0" fontId="18" fillId="29" borderId="25" xfId="41" applyFont="1" applyFill="1" applyBorder="1" applyAlignment="1">
      <alignment horizontal="left" vertical="top" wrapText="1"/>
    </xf>
    <xf numFmtId="0" fontId="18" fillId="0" borderId="26" xfId="41" applyFont="1" applyBorder="1" applyAlignment="1">
      <alignment horizontal="left" vertical="top" wrapText="1"/>
    </xf>
    <xf numFmtId="0" fontId="18" fillId="29" borderId="27" xfId="41" applyFont="1" applyFill="1" applyBorder="1" applyAlignment="1">
      <alignment vertical="top" wrapText="1"/>
    </xf>
    <xf numFmtId="0" fontId="17" fillId="25" borderId="28" xfId="41" applyFont="1" applyFill="1" applyBorder="1" applyAlignment="1">
      <alignment vertical="top" wrapText="1"/>
    </xf>
    <xf numFmtId="0" fontId="18" fillId="0" borderId="29" xfId="41" applyFont="1" applyBorder="1" applyAlignment="1">
      <alignment horizontal="left" vertical="top" wrapText="1"/>
    </xf>
    <xf numFmtId="0" fontId="18" fillId="0" borderId="23" xfId="41" applyFont="1" applyBorder="1" applyAlignment="1">
      <alignment horizontal="left" vertical="top" wrapText="1"/>
    </xf>
    <xf numFmtId="0" fontId="18" fillId="29" borderId="26" xfId="41" applyFont="1" applyFill="1" applyBorder="1" applyAlignment="1">
      <alignment horizontal="left" vertical="top" wrapText="1"/>
    </xf>
    <xf numFmtId="0" fontId="36" fillId="0" borderId="0" xfId="37" applyFont="1" applyBorder="1" applyAlignment="1">
      <alignment horizontal="left" vertical="top" wrapText="1"/>
    </xf>
    <xf numFmtId="0" fontId="13" fillId="25" borderId="30" xfId="41" applyFont="1" applyFill="1" applyBorder="1" applyAlignment="1">
      <alignment horizontal="center" vertical="top" wrapText="1"/>
    </xf>
    <xf numFmtId="0" fontId="4" fillId="0" borderId="24" xfId="0" applyFont="1" applyBorder="1" applyAlignment="1">
      <alignment horizontal="justify" vertical="top" wrapText="1"/>
    </xf>
    <xf numFmtId="0" fontId="4" fillId="25" borderId="31" xfId="0" applyFont="1" applyFill="1" applyBorder="1" applyAlignment="1">
      <alignment horizontal="justify" vertical="top" wrapText="1"/>
    </xf>
    <xf numFmtId="0" fontId="4" fillId="0" borderId="24" xfId="0" applyFont="1" applyBorder="1" applyAlignment="1">
      <alignment horizontal="left" vertical="top" wrapText="1"/>
    </xf>
    <xf numFmtId="0" fontId="3" fillId="25" borderId="24" xfId="0" applyFont="1" applyFill="1" applyBorder="1" applyAlignment="1">
      <alignment horizontal="left" vertical="top" wrapText="1"/>
    </xf>
    <xf numFmtId="0" fontId="8" fillId="25" borderId="32" xfId="0" applyFont="1" applyFill="1" applyBorder="1" applyAlignment="1">
      <alignment horizontal="left" vertical="top" wrapText="1"/>
    </xf>
    <xf numFmtId="0" fontId="1" fillId="0" borderId="33" xfId="0" applyFont="1" applyBorder="1" applyAlignment="1">
      <alignment vertical="top" wrapText="1"/>
    </xf>
    <xf numFmtId="0" fontId="52" fillId="0" borderId="24" xfId="0" applyFont="1" applyBorder="1" applyAlignment="1">
      <alignment horizontal="left" vertical="top" wrapText="1"/>
    </xf>
    <xf numFmtId="164" fontId="53" fillId="0" borderId="87" xfId="0" applyNumberFormat="1" applyFont="1" applyBorder="1" applyAlignment="1">
      <alignment vertical="top" wrapText="1"/>
    </xf>
    <xf numFmtId="164" fontId="53" fillId="0" borderId="88" xfId="0" applyNumberFormat="1" applyFont="1" applyBorder="1" applyAlignment="1">
      <alignment vertical="top" wrapText="1"/>
    </xf>
    <xf numFmtId="0" fontId="1" fillId="25" borderId="12" xfId="39" applyFont="1" applyFill="1" applyBorder="1" applyAlignment="1">
      <alignment horizontal="left" vertical="top" wrapText="1"/>
    </xf>
    <xf numFmtId="0" fontId="48" fillId="0" borderId="0" xfId="37" applyBorder="1"/>
    <xf numFmtId="2" fontId="54" fillId="0" borderId="0" xfId="37" applyNumberFormat="1" applyFont="1"/>
    <xf numFmtId="0" fontId="37" fillId="0" borderId="12" xfId="39" applyFont="1" applyBorder="1" applyAlignment="1">
      <alignment vertical="top" wrapText="1"/>
    </xf>
    <xf numFmtId="0" fontId="1" fillId="25" borderId="35" xfId="39" applyFont="1" applyFill="1" applyBorder="1" applyAlignment="1">
      <alignment horizontal="left" vertical="top" wrapText="1"/>
    </xf>
    <xf numFmtId="0" fontId="37" fillId="0" borderId="35" xfId="39" applyFont="1" applyBorder="1" applyAlignment="1">
      <alignment vertical="top" wrapText="1"/>
    </xf>
    <xf numFmtId="0" fontId="5" fillId="25" borderId="36" xfId="39" applyFont="1" applyFill="1" applyBorder="1" applyAlignment="1">
      <alignment horizontal="left" vertical="top" wrapText="1"/>
    </xf>
    <xf numFmtId="0" fontId="1" fillId="25" borderId="36" xfId="39" applyFont="1" applyFill="1" applyBorder="1" applyAlignment="1">
      <alignment horizontal="left" vertical="top" wrapText="1"/>
    </xf>
    <xf numFmtId="0" fontId="37" fillId="0" borderId="36" xfId="39" applyFont="1" applyBorder="1" applyAlignment="1">
      <alignment vertical="top" wrapText="1"/>
    </xf>
    <xf numFmtId="0" fontId="36" fillId="0" borderId="12" xfId="39" applyFont="1" applyBorder="1" applyAlignment="1">
      <alignment horizontal="center" vertical="center" wrapText="1"/>
    </xf>
    <xf numFmtId="0" fontId="48" fillId="0" borderId="0" xfId="37" applyAlignment="1">
      <alignment wrapText="1"/>
    </xf>
    <xf numFmtId="0" fontId="4" fillId="0" borderId="12" xfId="0" applyFont="1" applyBorder="1" applyAlignment="1">
      <alignment horizontal="left" vertical="top" wrapText="1"/>
    </xf>
    <xf numFmtId="0" fontId="36" fillId="0" borderId="37" xfId="40" applyFont="1" applyBorder="1" applyAlignment="1">
      <alignment horizontal="left" vertical="top" wrapText="1"/>
    </xf>
    <xf numFmtId="0" fontId="4" fillId="0" borderId="37" xfId="0" applyFont="1" applyBorder="1" applyAlignment="1">
      <alignment horizontal="left" vertical="top" wrapText="1"/>
    </xf>
    <xf numFmtId="0" fontId="35" fillId="25" borderId="38" xfId="40" applyFont="1" applyFill="1" applyBorder="1" applyAlignment="1">
      <alignment horizontal="center" vertical="center" wrapText="1"/>
    </xf>
    <xf numFmtId="0" fontId="36" fillId="0" borderId="13" xfId="40" applyFont="1" applyBorder="1" applyAlignment="1">
      <alignment horizontal="left" vertical="top" wrapText="1"/>
    </xf>
    <xf numFmtId="0" fontId="36" fillId="0" borderId="14" xfId="40" applyFont="1" applyBorder="1" applyAlignment="1">
      <alignment horizontal="left" vertical="top" wrapText="1"/>
    </xf>
    <xf numFmtId="0" fontId="55" fillId="0" borderId="37" xfId="40" applyFont="1" applyBorder="1" applyAlignment="1">
      <alignment wrapText="1"/>
    </xf>
    <xf numFmtId="0" fontId="16" fillId="25" borderId="19" xfId="41" applyFont="1" applyFill="1" applyBorder="1" applyAlignment="1">
      <alignment horizontal="center" vertical="top" wrapText="1"/>
    </xf>
    <xf numFmtId="1" fontId="17" fillId="0" borderId="12" xfId="41" applyNumberFormat="1" applyFont="1" applyBorder="1" applyAlignment="1">
      <alignment horizontal="center" vertical="top" wrapText="1"/>
    </xf>
    <xf numFmtId="0" fontId="1" fillId="0" borderId="0" xfId="0" applyFont="1" applyBorder="1" applyAlignment="1">
      <alignment horizontal="center" vertical="top" wrapText="1"/>
    </xf>
    <xf numFmtId="0" fontId="0" fillId="0" borderId="0" xfId="0" applyBorder="1"/>
    <xf numFmtId="0" fontId="1" fillId="0" borderId="0" xfId="0" applyFont="1" applyBorder="1" applyAlignment="1">
      <alignment horizontal="center" vertical="center" wrapText="1"/>
    </xf>
    <xf numFmtId="1" fontId="17" fillId="0" borderId="39" xfId="41" applyNumberFormat="1" applyFont="1" applyBorder="1" applyAlignment="1">
      <alignment horizontal="center" vertical="top" wrapText="1"/>
    </xf>
    <xf numFmtId="1" fontId="17" fillId="0" borderId="40" xfId="41" applyNumberFormat="1" applyFont="1" applyBorder="1" applyAlignment="1">
      <alignment horizontal="center" vertical="top" wrapText="1"/>
    </xf>
    <xf numFmtId="1" fontId="17" fillId="0" borderId="41" xfId="41" applyNumberFormat="1" applyFont="1" applyBorder="1" applyAlignment="1">
      <alignment horizontal="center" vertical="top" wrapText="1"/>
    </xf>
    <xf numFmtId="1" fontId="17" fillId="0" borderId="42" xfId="41" applyNumberFormat="1" applyFont="1" applyBorder="1" applyAlignment="1">
      <alignment horizontal="center" vertical="top" wrapText="1"/>
    </xf>
    <xf numFmtId="1" fontId="17" fillId="0" borderId="13" xfId="41" applyNumberFormat="1" applyFont="1" applyBorder="1" applyAlignment="1">
      <alignment horizontal="center" vertical="top" wrapText="1"/>
    </xf>
    <xf numFmtId="1" fontId="17" fillId="0" borderId="14" xfId="41" applyNumberFormat="1" applyFont="1" applyBorder="1" applyAlignment="1">
      <alignment horizontal="center" vertical="top" wrapText="1"/>
    </xf>
    <xf numFmtId="1" fontId="17" fillId="0" borderId="43" xfId="41" applyNumberFormat="1" applyFont="1" applyBorder="1" applyAlignment="1">
      <alignment horizontal="center" vertical="top" wrapText="1"/>
    </xf>
    <xf numFmtId="1" fontId="17" fillId="0" borderId="36" xfId="41" applyNumberFormat="1" applyFont="1" applyBorder="1" applyAlignment="1">
      <alignment horizontal="center" vertical="top" wrapText="1"/>
    </xf>
    <xf numFmtId="1" fontId="17" fillId="0" borderId="44" xfId="41" applyNumberFormat="1" applyFont="1" applyBorder="1" applyAlignment="1">
      <alignment horizontal="center" vertical="top" wrapText="1"/>
    </xf>
    <xf numFmtId="0" fontId="48" fillId="0" borderId="0" xfId="37" applyNumberFormat="1" applyBorder="1"/>
    <xf numFmtId="2" fontId="4" fillId="25" borderId="12" xfId="0" applyNumberFormat="1" applyFont="1" applyFill="1" applyBorder="1" applyAlignment="1">
      <alignment horizontal="justify" vertical="top" wrapText="1"/>
    </xf>
    <xf numFmtId="0" fontId="9" fillId="0" borderId="12" xfId="0" applyFont="1" applyBorder="1" applyAlignment="1">
      <alignment horizontal="left" vertical="top" wrapText="1"/>
    </xf>
    <xf numFmtId="0" fontId="9" fillId="0" borderId="12" xfId="0" applyFont="1" applyBorder="1" applyAlignment="1">
      <alignment horizontal="left"/>
    </xf>
    <xf numFmtId="2" fontId="9" fillId="25" borderId="12" xfId="0" applyNumberFormat="1" applyFont="1" applyFill="1" applyBorder="1" applyAlignment="1">
      <alignment horizontal="justify" vertical="top" wrapText="1"/>
    </xf>
    <xf numFmtId="2" fontId="9" fillId="25" borderId="36" xfId="0" applyNumberFormat="1" applyFont="1" applyFill="1" applyBorder="1" applyAlignment="1">
      <alignment horizontal="justify" vertical="top" wrapText="1"/>
    </xf>
    <xf numFmtId="0" fontId="9" fillId="0" borderId="36" xfId="0" applyFont="1" applyBorder="1" applyAlignment="1">
      <alignment horizontal="left" vertical="top" wrapText="1"/>
    </xf>
    <xf numFmtId="0" fontId="9" fillId="0" borderId="0" xfId="0" applyFont="1" applyBorder="1" applyAlignment="1">
      <alignment horizontal="left" vertical="top" wrapText="1"/>
    </xf>
    <xf numFmtId="0" fontId="9" fillId="0" borderId="0" xfId="0" applyFont="1" applyBorder="1" applyAlignment="1">
      <alignment horizontal="left"/>
    </xf>
    <xf numFmtId="0" fontId="11" fillId="0" borderId="0" xfId="0" applyFont="1" applyBorder="1"/>
    <xf numFmtId="0" fontId="10" fillId="0" borderId="0" xfId="0" applyFont="1" applyBorder="1" applyAlignment="1">
      <alignment horizontal="left" vertical="top" wrapText="1" indent="2"/>
    </xf>
    <xf numFmtId="0" fontId="0" fillId="0" borderId="0" xfId="0" applyBorder="1" applyAlignment="1">
      <alignment vertical="top" wrapText="1"/>
    </xf>
    <xf numFmtId="0" fontId="9" fillId="0" borderId="45" xfId="0" applyFont="1" applyBorder="1" applyAlignment="1">
      <alignment horizontal="left" vertical="top" wrapText="1"/>
    </xf>
    <xf numFmtId="2" fontId="4" fillId="25" borderId="35" xfId="0" applyNumberFormat="1" applyFont="1" applyFill="1" applyBorder="1" applyAlignment="1">
      <alignment horizontal="justify" vertical="top" wrapText="1"/>
    </xf>
    <xf numFmtId="0" fontId="9" fillId="0" borderId="35" xfId="0" applyFont="1" applyBorder="1" applyAlignment="1">
      <alignment horizontal="left"/>
    </xf>
    <xf numFmtId="0" fontId="4" fillId="0" borderId="35" xfId="0" applyFont="1" applyBorder="1" applyAlignment="1">
      <alignment horizontal="left" vertical="top" wrapText="1"/>
    </xf>
    <xf numFmtId="0" fontId="56" fillId="30" borderId="89" xfId="0" applyFont="1" applyFill="1" applyBorder="1" applyAlignment="1">
      <alignment vertical="top" wrapText="1"/>
    </xf>
    <xf numFmtId="0" fontId="57" fillId="29" borderId="22" xfId="39" applyFont="1" applyFill="1" applyBorder="1" applyAlignment="1">
      <alignment horizontal="left" vertical="top" wrapText="1"/>
    </xf>
    <xf numFmtId="0" fontId="57" fillId="0" borderId="22" xfId="39" applyFont="1" applyBorder="1" applyAlignment="1">
      <alignment horizontal="left" vertical="top" wrapText="1"/>
    </xf>
    <xf numFmtId="0" fontId="57" fillId="0" borderId="22" xfId="39" applyFont="1" applyFill="1" applyBorder="1" applyAlignment="1">
      <alignment horizontal="left" vertical="top" wrapText="1"/>
    </xf>
    <xf numFmtId="0" fontId="57" fillId="0" borderId="46" xfId="39" applyFont="1" applyBorder="1" applyAlignment="1">
      <alignment horizontal="left" vertical="top" wrapText="1"/>
    </xf>
    <xf numFmtId="0" fontId="57" fillId="0" borderId="47" xfId="39" applyFont="1" applyBorder="1" applyAlignment="1">
      <alignment horizontal="left" vertical="top" wrapText="1"/>
    </xf>
    <xf numFmtId="0" fontId="57" fillId="0" borderId="48" xfId="39" applyFont="1" applyBorder="1" applyAlignment="1">
      <alignment horizontal="left" vertical="top" wrapText="1"/>
    </xf>
    <xf numFmtId="0" fontId="57" fillId="0" borderId="49" xfId="39" applyFont="1" applyBorder="1" applyAlignment="1">
      <alignment horizontal="left" vertical="top" wrapText="1"/>
    </xf>
    <xf numFmtId="0" fontId="57" fillId="0" borderId="50" xfId="39" applyFont="1" applyBorder="1" applyAlignment="1">
      <alignment horizontal="left" vertical="top" wrapText="1"/>
    </xf>
    <xf numFmtId="0" fontId="57" fillId="0" borderId="51" xfId="39" applyFont="1" applyBorder="1" applyAlignment="1">
      <alignment horizontal="left" vertical="top" wrapText="1"/>
    </xf>
    <xf numFmtId="0" fontId="57" fillId="0" borderId="0" xfId="39" applyFont="1" applyBorder="1" applyAlignment="1">
      <alignment horizontal="left" vertical="top" wrapText="1"/>
    </xf>
    <xf numFmtId="0" fontId="55" fillId="0" borderId="0" xfId="37" applyFont="1" applyAlignment="1">
      <alignment wrapText="1"/>
    </xf>
    <xf numFmtId="0" fontId="55" fillId="0" borderId="22" xfId="0" applyFont="1" applyFill="1" applyBorder="1" applyAlignment="1">
      <alignment wrapText="1"/>
    </xf>
    <xf numFmtId="0" fontId="58" fillId="0" borderId="22" xfId="39" applyFont="1" applyBorder="1" applyAlignment="1">
      <alignment horizontal="center" vertical="top" wrapText="1"/>
    </xf>
    <xf numFmtId="0" fontId="55" fillId="0" borderId="0" xfId="37" applyFont="1" applyFill="1" applyAlignment="1">
      <alignment wrapText="1"/>
    </xf>
    <xf numFmtId="0" fontId="55" fillId="0" borderId="0" xfId="37" applyFont="1" applyBorder="1" applyAlignment="1">
      <alignment wrapText="1"/>
    </xf>
    <xf numFmtId="0" fontId="55" fillId="0" borderId="0" xfId="37" applyFont="1" applyBorder="1" applyAlignment="1">
      <alignment horizontal="center" wrapText="1"/>
    </xf>
    <xf numFmtId="0" fontId="55" fillId="0" borderId="0" xfId="0" applyFont="1" applyBorder="1" applyAlignment="1">
      <alignment wrapText="1"/>
    </xf>
    <xf numFmtId="0" fontId="55" fillId="0" borderId="0" xfId="0" applyFont="1" applyBorder="1" applyAlignment="1">
      <alignment horizontal="center" wrapText="1"/>
    </xf>
    <xf numFmtId="0" fontId="59" fillId="0" borderId="0" xfId="37" applyFont="1" applyBorder="1" applyAlignment="1">
      <alignment horizontal="center" wrapText="1"/>
    </xf>
    <xf numFmtId="0" fontId="57" fillId="0" borderId="0" xfId="39" applyFont="1" applyBorder="1" applyAlignment="1">
      <alignment horizontal="left" wrapText="1"/>
    </xf>
    <xf numFmtId="0" fontId="59" fillId="0" borderId="0" xfId="37" applyFont="1" applyAlignment="1">
      <alignment horizontal="center" wrapText="1"/>
    </xf>
    <xf numFmtId="0" fontId="60" fillId="25" borderId="19" xfId="39" applyFont="1" applyFill="1" applyBorder="1" applyAlignment="1">
      <alignment horizontal="left" vertical="top" wrapText="1"/>
    </xf>
    <xf numFmtId="0" fontId="60" fillId="25" borderId="52" xfId="39" applyFont="1" applyFill="1" applyBorder="1" applyAlignment="1">
      <alignment horizontal="left" vertical="top" wrapText="1"/>
    </xf>
    <xf numFmtId="0" fontId="60" fillId="25" borderId="53" xfId="39" applyFont="1" applyFill="1" applyBorder="1" applyAlignment="1">
      <alignment horizontal="left" vertical="top" wrapText="1"/>
    </xf>
    <xf numFmtId="0" fontId="60" fillId="25" borderId="19" xfId="39" applyFont="1" applyFill="1" applyBorder="1" applyAlignment="1">
      <alignment horizontal="center" vertical="top" wrapText="1"/>
    </xf>
    <xf numFmtId="49" fontId="55" fillId="0" borderId="0" xfId="37" applyNumberFormat="1" applyFont="1" applyAlignment="1">
      <alignment wrapText="1"/>
    </xf>
    <xf numFmtId="1" fontId="48" fillId="0" borderId="0" xfId="37" applyNumberFormat="1" applyBorder="1"/>
    <xf numFmtId="0" fontId="1" fillId="25" borderId="54" xfId="39" applyFont="1" applyFill="1" applyBorder="1" applyAlignment="1">
      <alignment horizontal="left" vertical="top" wrapText="1"/>
    </xf>
    <xf numFmtId="0" fontId="37" fillId="0" borderId="54" xfId="39" applyFont="1" applyBorder="1" applyAlignment="1">
      <alignment vertical="top" wrapText="1"/>
    </xf>
    <xf numFmtId="0" fontId="37" fillId="0" borderId="55" xfId="39" applyFont="1" applyBorder="1" applyAlignment="1">
      <alignment vertical="top" wrapText="1"/>
    </xf>
    <xf numFmtId="0" fontId="5" fillId="25" borderId="55" xfId="39" applyFont="1" applyFill="1" applyBorder="1" applyAlignment="1">
      <alignment vertical="top" wrapText="1"/>
    </xf>
    <xf numFmtId="0" fontId="36" fillId="0" borderId="56" xfId="39" applyFont="1" applyBorder="1" applyAlignment="1">
      <alignment vertical="top" wrapText="1"/>
    </xf>
    <xf numFmtId="0" fontId="36" fillId="0" borderId="15" xfId="39" applyFont="1" applyBorder="1" applyAlignment="1">
      <alignment vertical="top" wrapText="1"/>
    </xf>
    <xf numFmtId="0" fontId="36" fillId="0" borderId="57" xfId="39" applyFont="1" applyBorder="1" applyAlignment="1">
      <alignment vertical="top" wrapText="1"/>
    </xf>
    <xf numFmtId="0" fontId="36" fillId="0" borderId="55" xfId="39" applyFont="1" applyBorder="1" applyAlignment="1">
      <alignment vertical="top" wrapText="1"/>
    </xf>
    <xf numFmtId="0" fontId="36" fillId="0" borderId="12" xfId="39" applyFont="1" applyBorder="1" applyAlignment="1">
      <alignment vertical="top" wrapText="1"/>
    </xf>
    <xf numFmtId="0" fontId="36" fillId="0" borderId="36" xfId="39" applyFont="1" applyBorder="1" applyAlignment="1">
      <alignment vertical="top" wrapText="1"/>
    </xf>
    <xf numFmtId="0" fontId="36" fillId="0" borderId="35" xfId="39" applyFont="1" applyBorder="1" applyAlignment="1">
      <alignment vertical="top" wrapText="1"/>
    </xf>
    <xf numFmtId="0" fontId="36" fillId="29" borderId="15" xfId="39" applyFont="1" applyFill="1" applyBorder="1" applyAlignment="1">
      <alignment vertical="top" wrapText="1"/>
    </xf>
    <xf numFmtId="0" fontId="48" fillId="0" borderId="0" xfId="37" applyBorder="1" applyAlignment="1"/>
    <xf numFmtId="0" fontId="17" fillId="25" borderId="22" xfId="41" applyNumberFormat="1" applyFont="1" applyFill="1" applyBorder="1" applyAlignment="1">
      <alignment horizontal="left" vertical="top" wrapText="1"/>
    </xf>
    <xf numFmtId="0" fontId="17" fillId="25" borderId="28" xfId="41" applyNumberFormat="1" applyFont="1" applyFill="1" applyBorder="1" applyAlignment="1">
      <alignment vertical="top" wrapText="1"/>
    </xf>
    <xf numFmtId="0" fontId="55" fillId="0" borderId="13" xfId="40" applyFont="1" applyBorder="1" applyAlignment="1">
      <alignment horizontal="center" wrapText="1"/>
    </xf>
    <xf numFmtId="0" fontId="55" fillId="0" borderId="14" xfId="40" applyFont="1" applyBorder="1" applyAlignment="1">
      <alignment horizontal="center" wrapText="1"/>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8" fillId="0" borderId="0" xfId="37" applyAlignment="1">
      <alignment horizontal="center" wrapText="1"/>
    </xf>
    <xf numFmtId="0" fontId="36" fillId="0" borderId="58" xfId="40" applyFont="1" applyBorder="1" applyAlignment="1">
      <alignment horizontal="left" vertical="top" wrapText="1"/>
    </xf>
    <xf numFmtId="0" fontId="36" fillId="0" borderId="59" xfId="40" applyFont="1" applyBorder="1" applyAlignment="1">
      <alignment horizontal="left" vertical="top" wrapText="1"/>
    </xf>
    <xf numFmtId="0" fontId="55" fillId="0" borderId="60" xfId="40" applyFont="1" applyBorder="1" applyAlignment="1">
      <alignment horizontal="center" wrapText="1"/>
    </xf>
    <xf numFmtId="0" fontId="55" fillId="0" borderId="58" xfId="40" applyFont="1" applyBorder="1" applyAlignment="1">
      <alignment horizontal="center" wrapText="1"/>
    </xf>
    <xf numFmtId="0" fontId="55" fillId="0" borderId="59" xfId="40" applyFont="1" applyBorder="1" applyAlignment="1">
      <alignment wrapText="1"/>
    </xf>
    <xf numFmtId="0" fontId="35" fillId="25" borderId="61" xfId="40" applyFont="1" applyFill="1" applyBorder="1" applyAlignment="1">
      <alignment horizontal="center" vertical="center" wrapText="1"/>
    </xf>
    <xf numFmtId="0" fontId="35" fillId="25" borderId="62" xfId="40" applyFont="1" applyFill="1" applyBorder="1" applyAlignment="1">
      <alignment horizontal="center" vertical="center" wrapText="1"/>
    </xf>
    <xf numFmtId="0" fontId="35" fillId="25" borderId="52" xfId="40" applyFont="1" applyFill="1" applyBorder="1" applyAlignment="1">
      <alignment horizontal="center" vertical="center" wrapText="1"/>
    </xf>
    <xf numFmtId="0" fontId="35" fillId="25" borderId="63" xfId="40" applyFont="1" applyFill="1" applyBorder="1" applyAlignment="1">
      <alignment horizontal="center" vertical="center" wrapText="1"/>
    </xf>
    <xf numFmtId="0" fontId="35" fillId="25" borderId="34" xfId="40" applyFont="1" applyFill="1" applyBorder="1" applyAlignment="1">
      <alignment horizontal="center" vertical="center" wrapText="1"/>
    </xf>
    <xf numFmtId="0" fontId="36" fillId="29" borderId="14" xfId="40" applyFont="1" applyFill="1" applyBorder="1" applyAlignment="1">
      <alignment horizontal="left" vertical="top" wrapText="1"/>
    </xf>
    <xf numFmtId="0" fontId="36" fillId="29" borderId="37" xfId="40" applyFont="1" applyFill="1" applyBorder="1" applyAlignment="1">
      <alignment horizontal="left" vertical="top" wrapText="1"/>
    </xf>
    <xf numFmtId="0" fontId="5" fillId="25" borderId="36" xfId="39" applyFont="1" applyFill="1" applyBorder="1" applyAlignment="1">
      <alignment horizontal="center" vertical="center" wrapText="1"/>
    </xf>
    <xf numFmtId="0" fontId="35" fillId="0" borderId="12" xfId="39" applyFont="1" applyBorder="1" applyAlignment="1">
      <alignment horizontal="center" vertical="center"/>
    </xf>
    <xf numFmtId="0" fontId="35" fillId="0" borderId="54" xfId="39" applyFont="1" applyBorder="1" applyAlignment="1">
      <alignment horizontal="center" vertical="center"/>
    </xf>
    <xf numFmtId="0" fontId="35" fillId="0" borderId="36" xfId="39" applyFont="1" applyBorder="1" applyAlignment="1">
      <alignment horizontal="center" vertical="center"/>
    </xf>
    <xf numFmtId="0" fontId="35" fillId="0" borderId="35" xfId="39" applyFont="1" applyBorder="1" applyAlignment="1">
      <alignment horizontal="center" vertical="center"/>
    </xf>
    <xf numFmtId="0" fontId="35" fillId="0" borderId="12" xfId="39" applyFont="1" applyBorder="1" applyAlignment="1">
      <alignment horizontal="center" vertical="center" wrapText="1"/>
    </xf>
    <xf numFmtId="0" fontId="35" fillId="0" borderId="54" xfId="39" applyFont="1" applyBorder="1" applyAlignment="1">
      <alignment horizontal="center" vertical="center" wrapText="1"/>
    </xf>
    <xf numFmtId="0" fontId="35" fillId="0" borderId="36" xfId="39" applyFont="1" applyBorder="1" applyAlignment="1">
      <alignment horizontal="center" vertical="center" wrapText="1"/>
    </xf>
    <xf numFmtId="0" fontId="40" fillId="0" borderId="12" xfId="39" applyFont="1" applyBorder="1" applyAlignment="1">
      <alignment horizontal="center" vertical="center" wrapText="1"/>
    </xf>
    <xf numFmtId="0" fontId="40" fillId="0" borderId="35" xfId="39" applyFont="1" applyBorder="1" applyAlignment="1">
      <alignment horizontal="center" vertical="center" wrapText="1"/>
    </xf>
    <xf numFmtId="0" fontId="40" fillId="0" borderId="54" xfId="39" applyFont="1" applyBorder="1" applyAlignment="1">
      <alignment horizontal="center" vertical="center" wrapText="1"/>
    </xf>
    <xf numFmtId="0" fontId="40" fillId="0" borderId="36" xfId="39" applyFont="1" applyBorder="1" applyAlignment="1">
      <alignment horizontal="center" vertical="center" wrapText="1"/>
    </xf>
    <xf numFmtId="0" fontId="40" fillId="0" borderId="35" xfId="39" applyFont="1" applyBorder="1" applyAlignment="1">
      <alignment horizontal="center" vertical="center"/>
    </xf>
    <xf numFmtId="0" fontId="40" fillId="0" borderId="12" xfId="39" applyFont="1" applyBorder="1" applyAlignment="1">
      <alignment horizontal="center" vertical="center"/>
    </xf>
    <xf numFmtId="0" fontId="41" fillId="0" borderId="35" xfId="39" applyFont="1" applyBorder="1" applyAlignment="1">
      <alignment horizontal="center" vertical="center" wrapText="1"/>
    </xf>
    <xf numFmtId="0" fontId="40" fillId="0" borderId="36" xfId="39" applyFont="1" applyBorder="1" applyAlignment="1">
      <alignment horizontal="center" vertical="center"/>
    </xf>
    <xf numFmtId="0" fontId="61" fillId="0" borderId="0" xfId="37" applyFont="1" applyBorder="1" applyAlignment="1">
      <alignment horizontal="center" vertical="center"/>
    </xf>
    <xf numFmtId="0" fontId="35" fillId="0" borderId="35" xfId="39" applyNumberFormat="1" applyFont="1" applyBorder="1" applyAlignment="1">
      <alignment horizontal="center" vertical="center"/>
    </xf>
    <xf numFmtId="49" fontId="0" fillId="0" borderId="0" xfId="0" applyNumberFormat="1"/>
    <xf numFmtId="1" fontId="17" fillId="0" borderId="22" xfId="41" applyNumberFormat="1" applyFont="1" applyBorder="1" applyAlignment="1">
      <alignment horizontal="center" vertical="top" wrapText="1"/>
    </xf>
    <xf numFmtId="0" fontId="17" fillId="25" borderId="34" xfId="41" applyFont="1" applyFill="1" applyBorder="1" applyAlignment="1">
      <alignment vertical="top" wrapText="1"/>
    </xf>
    <xf numFmtId="0" fontId="4" fillId="0" borderId="0" xfId="0" applyFont="1" applyBorder="1" applyAlignment="1">
      <alignment horizontal="left" vertical="top" wrapText="1"/>
    </xf>
    <xf numFmtId="2" fontId="9" fillId="0" borderId="45" xfId="0" applyNumberFormat="1" applyFont="1" applyFill="1" applyBorder="1" applyAlignment="1">
      <alignment horizontal="justify" vertical="top" wrapText="1"/>
    </xf>
    <xf numFmtId="2" fontId="9" fillId="0" borderId="0" xfId="0" applyNumberFormat="1" applyFont="1" applyFill="1" applyBorder="1" applyAlignment="1">
      <alignment horizontal="justify" vertical="top" wrapText="1"/>
    </xf>
    <xf numFmtId="2" fontId="0" fillId="0" borderId="0" xfId="0" applyNumberFormat="1" applyFill="1" applyBorder="1"/>
    <xf numFmtId="2" fontId="0" fillId="0" borderId="0" xfId="0" applyNumberFormat="1" applyFill="1"/>
    <xf numFmtId="0" fontId="57" fillId="0" borderId="22" xfId="39" applyFont="1" applyBorder="1" applyAlignment="1">
      <alignment horizontal="center" vertical="top" wrapText="1"/>
    </xf>
    <xf numFmtId="0" fontId="36" fillId="0" borderId="35" xfId="39" applyFont="1" applyBorder="1" applyAlignment="1">
      <alignment horizontal="center" vertical="center" wrapText="1"/>
    </xf>
    <xf numFmtId="0" fontId="48" fillId="29" borderId="0" xfId="37" applyFill="1" applyBorder="1" applyAlignment="1">
      <alignment wrapText="1"/>
    </xf>
    <xf numFmtId="49" fontId="62" fillId="29" borderId="0" xfId="39" applyNumberFormat="1" applyFont="1" applyFill="1" applyBorder="1" applyAlignment="1">
      <alignment vertical="center" wrapText="1"/>
    </xf>
    <xf numFmtId="0" fontId="39" fillId="29" borderId="0" xfId="39" applyFont="1" applyFill="1" applyBorder="1" applyAlignment="1">
      <alignment horizontal="left" vertical="center" wrapText="1"/>
    </xf>
    <xf numFmtId="0" fontId="48" fillId="29" borderId="0" xfId="37" applyFill="1" applyBorder="1" applyAlignment="1">
      <alignment horizontal="center" wrapText="1"/>
    </xf>
    <xf numFmtId="0" fontId="3" fillId="29" borderId="0" xfId="0" applyFont="1" applyFill="1" applyBorder="1" applyAlignment="1">
      <alignment horizontal="left" vertical="top" wrapText="1"/>
    </xf>
    <xf numFmtId="0" fontId="36" fillId="29" borderId="0" xfId="39" applyFont="1" applyFill="1" applyBorder="1" applyAlignment="1">
      <alignment horizontal="center" vertical="center" wrapText="1"/>
    </xf>
    <xf numFmtId="0" fontId="3" fillId="29" borderId="0" xfId="0" applyFont="1" applyFill="1" applyBorder="1" applyAlignment="1">
      <alignment horizontal="center" vertical="top" wrapText="1"/>
    </xf>
    <xf numFmtId="0" fontId="49" fillId="0" borderId="12" xfId="37" applyFont="1" applyBorder="1" applyAlignment="1">
      <alignment horizontal="center" vertical="center" wrapText="1"/>
    </xf>
    <xf numFmtId="0" fontId="0" fillId="0" borderId="0" xfId="0" applyFill="1" applyBorder="1"/>
    <xf numFmtId="0" fontId="59" fillId="0" borderId="12" xfId="37" applyFont="1" applyBorder="1" applyAlignment="1">
      <alignment horizontal="center" vertical="center"/>
    </xf>
    <xf numFmtId="2" fontId="62" fillId="25" borderId="64" xfId="39" applyNumberFormat="1" applyFont="1" applyFill="1" applyBorder="1" applyAlignment="1">
      <alignment vertical="center" wrapText="1"/>
    </xf>
    <xf numFmtId="0" fontId="63" fillId="0" borderId="65" xfId="37" applyFont="1" applyBorder="1" applyAlignment="1">
      <alignment horizontal="center" vertical="center"/>
    </xf>
    <xf numFmtId="0" fontId="35" fillId="0" borderId="66" xfId="40" applyFont="1" applyBorder="1" applyAlignment="1">
      <alignment horizontal="center" vertical="center" wrapText="1"/>
    </xf>
    <xf numFmtId="0" fontId="35" fillId="0" borderId="18" xfId="40" applyFont="1" applyBorder="1" applyAlignment="1">
      <alignment horizontal="center" vertical="center" wrapText="1"/>
    </xf>
    <xf numFmtId="0" fontId="36" fillId="0" borderId="14" xfId="40" applyFont="1" applyBorder="1" applyAlignment="1">
      <alignment horizontal="center" vertical="center" wrapText="1"/>
    </xf>
    <xf numFmtId="0" fontId="64" fillId="0" borderId="0" xfId="37" applyFont="1" applyAlignment="1">
      <alignment wrapText="1"/>
    </xf>
    <xf numFmtId="0" fontId="57" fillId="0" borderId="22" xfId="39" applyFont="1" applyBorder="1" applyAlignment="1">
      <alignment vertical="center" wrapText="1"/>
    </xf>
    <xf numFmtId="0" fontId="57" fillId="0" borderId="22" xfId="39" applyFont="1" applyBorder="1" applyAlignment="1">
      <alignment horizontal="left" vertical="center" wrapText="1"/>
    </xf>
    <xf numFmtId="49" fontId="60" fillId="25" borderId="67" xfId="39" applyNumberFormat="1" applyFont="1" applyFill="1" applyBorder="1" applyAlignment="1">
      <alignment horizontal="center" vertical="center" wrapText="1"/>
    </xf>
    <xf numFmtId="49" fontId="53" fillId="0" borderId="68" xfId="0" applyNumberFormat="1" applyFont="1" applyBorder="1" applyAlignment="1">
      <alignment horizontal="center" vertical="center" wrapText="1"/>
    </xf>
    <xf numFmtId="49" fontId="57" fillId="0" borderId="68" xfId="39" applyNumberFormat="1" applyFont="1" applyBorder="1" applyAlignment="1">
      <alignment horizontal="center" vertical="center" wrapText="1"/>
    </xf>
    <xf numFmtId="49" fontId="53" fillId="0" borderId="69" xfId="0" applyNumberFormat="1" applyFont="1" applyBorder="1" applyAlignment="1">
      <alignment horizontal="center" vertical="center" wrapText="1"/>
    </xf>
    <xf numFmtId="2" fontId="65" fillId="0" borderId="65" xfId="39" applyNumberFormat="1" applyFont="1" applyBorder="1" applyAlignment="1">
      <alignment horizontal="left" vertical="top" wrapText="1"/>
    </xf>
    <xf numFmtId="2" fontId="65" fillId="0" borderId="70" xfId="39" applyNumberFormat="1" applyFont="1" applyBorder="1" applyAlignment="1">
      <alignment horizontal="left" vertical="top" wrapText="1"/>
    </xf>
    <xf numFmtId="0" fontId="0" fillId="24" borderId="0" xfId="0" applyFill="1" applyAlignment="1">
      <alignment horizontal="center" vertical="center" wrapText="1"/>
    </xf>
    <xf numFmtId="0" fontId="60" fillId="25" borderId="71" xfId="39" applyFont="1" applyFill="1" applyBorder="1" applyAlignment="1">
      <alignment horizontal="left" vertical="top" wrapText="1"/>
    </xf>
    <xf numFmtId="0" fontId="57" fillId="0" borderId="17" xfId="39" applyFont="1" applyBorder="1" applyAlignment="1">
      <alignment horizontal="left" vertical="top" wrapText="1"/>
    </xf>
    <xf numFmtId="0" fontId="57" fillId="0" borderId="18" xfId="39" applyFont="1" applyBorder="1" applyAlignment="1">
      <alignment horizontal="left" vertical="top" wrapText="1"/>
    </xf>
    <xf numFmtId="0" fontId="57" fillId="0" borderId="72" xfId="39" applyFont="1" applyBorder="1" applyAlignment="1">
      <alignment horizontal="left" vertical="top" wrapText="1"/>
    </xf>
    <xf numFmtId="0" fontId="35" fillId="0" borderId="0" xfId="40" applyFont="1" applyBorder="1" applyAlignment="1">
      <alignment horizontal="center" vertical="center" wrapText="1"/>
    </xf>
    <xf numFmtId="0" fontId="36" fillId="0" borderId="0" xfId="40" applyFont="1" applyBorder="1" applyAlignment="1">
      <alignment horizontal="center" vertical="center" wrapText="1"/>
    </xf>
    <xf numFmtId="0" fontId="35" fillId="0" borderId="0" xfId="40" applyFont="1" applyFill="1" applyBorder="1" applyAlignment="1">
      <alignment horizontal="center" vertical="center" wrapText="1"/>
    </xf>
    <xf numFmtId="0" fontId="49" fillId="0" borderId="12" xfId="37" applyFont="1" applyBorder="1" applyAlignment="1">
      <alignment vertical="center" wrapText="1"/>
    </xf>
    <xf numFmtId="0" fontId="49" fillId="0" borderId="35" xfId="37" applyFont="1" applyBorder="1" applyAlignment="1">
      <alignment vertical="center" wrapText="1"/>
    </xf>
    <xf numFmtId="0" fontId="49" fillId="0" borderId="35" xfId="37" applyFont="1" applyBorder="1" applyAlignment="1">
      <alignment horizontal="center" vertical="center" wrapText="1"/>
    </xf>
    <xf numFmtId="0" fontId="0" fillId="0" borderId="35" xfId="0" applyBorder="1" applyAlignment="1">
      <alignment horizontal="center" vertical="center"/>
    </xf>
    <xf numFmtId="0" fontId="57" fillId="0" borderId="22" xfId="39" applyNumberFormat="1" applyFont="1" applyBorder="1" applyAlignment="1">
      <alignment horizontal="left" vertical="center" wrapText="1"/>
    </xf>
    <xf numFmtId="0" fontId="66" fillId="0" borderId="74" xfId="39" applyFont="1" applyFill="1" applyBorder="1" applyAlignment="1">
      <alignment horizontal="left" vertical="top" wrapText="1"/>
    </xf>
    <xf numFmtId="0" fontId="67" fillId="0" borderId="75" xfId="39" applyFont="1" applyBorder="1" applyAlignment="1">
      <alignment horizontal="center" vertical="top" wrapText="1"/>
    </xf>
    <xf numFmtId="0" fontId="66" fillId="0" borderId="76" xfId="39" applyFont="1" applyBorder="1" applyAlignment="1">
      <alignment horizontal="left" vertical="center" wrapText="1"/>
    </xf>
    <xf numFmtId="0" fontId="66" fillId="0" borderId="77" xfId="39" applyFont="1" applyFill="1" applyBorder="1" applyAlignment="1">
      <alignment horizontal="left" vertical="top" wrapText="1"/>
    </xf>
    <xf numFmtId="0" fontId="67" fillId="0" borderId="34" xfId="39" applyFont="1" applyBorder="1" applyAlignment="1">
      <alignment horizontal="center" vertical="top" wrapText="1"/>
    </xf>
    <xf numFmtId="0" fontId="66" fillId="0" borderId="34" xfId="39" applyFont="1" applyFill="1" applyBorder="1" applyAlignment="1">
      <alignment horizontal="left" vertical="top" wrapText="1"/>
    </xf>
    <xf numFmtId="0" fontId="66" fillId="0" borderId="78" xfId="39" applyFont="1" applyBorder="1" applyAlignment="1">
      <alignment horizontal="left" vertical="top" wrapText="1"/>
    </xf>
    <xf numFmtId="0" fontId="66" fillId="0" borderId="10" xfId="39" applyFont="1" applyBorder="1" applyAlignment="1">
      <alignment horizontal="left" vertical="top" wrapText="1"/>
    </xf>
    <xf numFmtId="0" fontId="66" fillId="0" borderId="0" xfId="40" applyFont="1" applyBorder="1" applyAlignment="1">
      <alignment horizontal="left" vertical="top" wrapText="1"/>
    </xf>
    <xf numFmtId="0" fontId="66" fillId="0" borderId="14" xfId="40" applyFont="1" applyBorder="1" applyAlignment="1">
      <alignment horizontal="left" vertical="top" wrapText="1"/>
    </xf>
    <xf numFmtId="0" fontId="66" fillId="0" borderId="13" xfId="40" applyFont="1" applyBorder="1" applyAlignment="1">
      <alignment horizontal="center" wrapText="1"/>
    </xf>
    <xf numFmtId="0" fontId="66" fillId="0" borderId="14" xfId="40" applyFont="1" applyBorder="1" applyAlignment="1">
      <alignment horizontal="center" wrapText="1"/>
    </xf>
    <xf numFmtId="0" fontId="66" fillId="0" borderId="37" xfId="40" applyFont="1" applyBorder="1" applyAlignment="1">
      <alignment wrapText="1"/>
    </xf>
    <xf numFmtId="0" fontId="66" fillId="0" borderId="37" xfId="40" applyFont="1" applyBorder="1" applyAlignment="1">
      <alignment horizontal="left" vertical="top" wrapText="1"/>
    </xf>
    <xf numFmtId="0" fontId="66" fillId="0" borderId="15" xfId="40" applyFont="1" applyBorder="1" applyAlignment="1">
      <alignment horizontal="left" vertical="top" wrapText="1"/>
    </xf>
    <xf numFmtId="0" fontId="66" fillId="0" borderId="0" xfId="40" applyFont="1" applyBorder="1" applyAlignment="1">
      <alignment horizontal="center" wrapText="1"/>
    </xf>
    <xf numFmtId="0" fontId="66" fillId="0" borderId="18" xfId="40" applyFont="1" applyBorder="1" applyAlignment="1">
      <alignment horizontal="left" vertical="top" wrapText="1"/>
    </xf>
    <xf numFmtId="0" fontId="66" fillId="0" borderId="77" xfId="40" applyFont="1" applyBorder="1" applyAlignment="1">
      <alignment horizontal="center" wrapText="1"/>
    </xf>
    <xf numFmtId="0" fontId="66" fillId="0" borderId="77" xfId="40" applyFont="1" applyBorder="1" applyAlignment="1">
      <alignment horizontal="left" vertical="top" wrapText="1"/>
    </xf>
    <xf numFmtId="0" fontId="66" fillId="0" borderId="68" xfId="40" applyFont="1" applyBorder="1" applyAlignment="1">
      <alignment horizontal="center" wrapText="1"/>
    </xf>
    <xf numFmtId="0" fontId="36" fillId="0" borderId="0" xfId="39" applyFont="1" applyBorder="1" applyAlignment="1">
      <alignment horizontal="center" vertical="center" wrapText="1"/>
    </xf>
    <xf numFmtId="0" fontId="66" fillId="0" borderId="12" xfId="39" applyFont="1" applyFill="1" applyBorder="1" applyAlignment="1">
      <alignment vertical="top" wrapText="1"/>
    </xf>
    <xf numFmtId="0" fontId="66" fillId="0" borderId="54" xfId="39" applyFont="1" applyFill="1" applyBorder="1" applyAlignment="1">
      <alignment vertical="top" wrapText="1"/>
    </xf>
    <xf numFmtId="0" fontId="66" fillId="0" borderId="12" xfId="37" applyFont="1" applyFill="1" applyBorder="1"/>
    <xf numFmtId="0" fontId="40" fillId="0" borderId="54" xfId="39" applyFont="1" applyBorder="1" applyAlignment="1">
      <alignment horizontal="center" vertical="center"/>
    </xf>
    <xf numFmtId="0" fontId="66" fillId="0" borderId="36" xfId="39" applyFont="1" applyFill="1" applyBorder="1" applyAlignment="1">
      <alignment vertical="top" wrapText="1"/>
    </xf>
    <xf numFmtId="0" fontId="66" fillId="0" borderId="15" xfId="37" applyFont="1" applyFill="1" applyBorder="1"/>
    <xf numFmtId="0" fontId="35" fillId="0" borderId="16" xfId="39" applyFont="1" applyBorder="1" applyAlignment="1">
      <alignment horizontal="center" vertical="center"/>
    </xf>
    <xf numFmtId="0" fontId="66" fillId="0" borderId="15" xfId="39" applyFont="1" applyFill="1" applyBorder="1" applyAlignment="1">
      <alignment vertical="top" wrapText="1"/>
    </xf>
    <xf numFmtId="0" fontId="35" fillId="0" borderId="79" xfId="39" applyFont="1" applyBorder="1" applyAlignment="1">
      <alignment horizontal="center" vertical="center"/>
    </xf>
    <xf numFmtId="0" fontId="36" fillId="0" borderId="80" xfId="39" applyFont="1" applyBorder="1" applyAlignment="1">
      <alignment vertical="top" wrapText="1"/>
    </xf>
    <xf numFmtId="0" fontId="35" fillId="0" borderId="81" xfId="39" applyFont="1" applyBorder="1" applyAlignment="1">
      <alignment horizontal="center" vertical="center"/>
    </xf>
    <xf numFmtId="0" fontId="36" fillId="0" borderId="15" xfId="40" applyFont="1" applyBorder="1" applyAlignment="1">
      <alignment horizontal="left" vertical="top" wrapText="1"/>
    </xf>
    <xf numFmtId="49" fontId="57" fillId="0" borderId="69" xfId="39" applyNumberFormat="1" applyFont="1" applyBorder="1" applyAlignment="1">
      <alignment horizontal="center" vertical="center" wrapText="1"/>
    </xf>
    <xf numFmtId="2" fontId="65" fillId="0" borderId="72" xfId="39" applyNumberFormat="1" applyFont="1" applyBorder="1" applyAlignment="1">
      <alignment horizontal="left" vertical="top" wrapText="1"/>
    </xf>
    <xf numFmtId="0" fontId="57" fillId="0" borderId="65" xfId="39" applyFont="1" applyBorder="1" applyAlignment="1">
      <alignment horizontal="left" vertical="top" wrapText="1"/>
    </xf>
    <xf numFmtId="0" fontId="45" fillId="0" borderId="0" xfId="39" applyFont="1" applyBorder="1" applyAlignment="1">
      <alignment vertical="top" wrapText="1"/>
    </xf>
    <xf numFmtId="0" fontId="68" fillId="25" borderId="12" xfId="39" applyFont="1" applyFill="1" applyBorder="1" applyAlignment="1">
      <alignment horizontal="left" vertical="top" wrapText="1"/>
    </xf>
    <xf numFmtId="0" fontId="66" fillId="0" borderId="12" xfId="39" applyFont="1" applyBorder="1" applyAlignment="1">
      <alignment vertical="top" wrapText="1"/>
    </xf>
    <xf numFmtId="1" fontId="67" fillId="0" borderId="12" xfId="39" applyNumberFormat="1" applyFont="1" applyBorder="1" applyAlignment="1">
      <alignment horizontal="center" vertical="center" wrapText="1"/>
    </xf>
    <xf numFmtId="0" fontId="66" fillId="0" borderId="12" xfId="39" applyFont="1" applyBorder="1" applyAlignment="1">
      <alignment horizontal="center" vertical="center" wrapText="1"/>
    </xf>
    <xf numFmtId="49" fontId="50" fillId="25" borderId="12" xfId="39" applyNumberFormat="1" applyFont="1" applyFill="1" applyBorder="1" applyAlignment="1">
      <alignment horizontal="left" vertical="center" wrapText="1"/>
    </xf>
    <xf numFmtId="1" fontId="50" fillId="25" borderId="12" xfId="39" applyNumberFormat="1" applyFont="1" applyFill="1" applyBorder="1" applyAlignment="1">
      <alignment horizontal="center" vertical="center" wrapText="1"/>
    </xf>
    <xf numFmtId="49" fontId="50" fillId="25" borderId="12" xfId="39" applyNumberFormat="1" applyFont="1" applyFill="1" applyBorder="1" applyAlignment="1">
      <alignment vertical="center" wrapText="1"/>
    </xf>
    <xf numFmtId="0" fontId="69" fillId="25" borderId="12" xfId="39" applyFont="1" applyFill="1" applyBorder="1" applyAlignment="1">
      <alignment horizontal="left" vertical="center" wrapText="1"/>
    </xf>
    <xf numFmtId="0" fontId="50" fillId="25" borderId="12" xfId="39" applyNumberFormat="1" applyFont="1" applyFill="1" applyBorder="1" applyAlignment="1">
      <alignment vertical="center" wrapText="1"/>
    </xf>
    <xf numFmtId="0" fontId="50" fillId="25" borderId="12" xfId="39" applyFont="1" applyFill="1" applyBorder="1" applyAlignment="1">
      <alignment vertical="center" wrapText="1"/>
    </xf>
    <xf numFmtId="0" fontId="66" fillId="0" borderId="12" xfId="39" applyNumberFormat="1" applyFont="1" applyBorder="1" applyAlignment="1">
      <alignment horizontal="center" vertical="center" wrapText="1"/>
    </xf>
    <xf numFmtId="0" fontId="67" fillId="0" borderId="12" xfId="39" applyFont="1" applyBorder="1" applyAlignment="1">
      <alignment horizontal="center" vertical="center" wrapText="1"/>
    </xf>
    <xf numFmtId="2" fontId="55" fillId="0" borderId="12" xfId="39" applyNumberFormat="1" applyFont="1" applyBorder="1" applyAlignment="1">
      <alignment horizontal="left" vertical="center" wrapText="1"/>
    </xf>
    <xf numFmtId="0" fontId="55" fillId="0" borderId="12" xfId="39" applyNumberFormat="1" applyFont="1" applyBorder="1" applyAlignment="1">
      <alignment horizontal="left" vertical="center" wrapText="1"/>
    </xf>
    <xf numFmtId="1" fontId="59" fillId="31" borderId="12" xfId="37" applyNumberFormat="1" applyFont="1" applyFill="1" applyBorder="1" applyAlignment="1">
      <alignment horizontal="center" vertical="center" wrapText="1"/>
    </xf>
    <xf numFmtId="0" fontId="66" fillId="29" borderId="12" xfId="39" applyFont="1" applyFill="1" applyBorder="1" applyAlignment="1">
      <alignment vertical="top" wrapText="1"/>
    </xf>
    <xf numFmtId="1" fontId="35" fillId="0" borderId="0" xfId="39" applyNumberFormat="1" applyFont="1" applyBorder="1" applyAlignment="1">
      <alignment horizontal="center" vertical="center" wrapText="1"/>
    </xf>
    <xf numFmtId="0" fontId="36" fillId="0" borderId="0" xfId="39" applyNumberFormat="1" applyFont="1" applyBorder="1" applyAlignment="1">
      <alignment horizontal="center" vertical="center" wrapText="1"/>
    </xf>
    <xf numFmtId="2" fontId="65" fillId="0" borderId="0" xfId="39" applyNumberFormat="1" applyFont="1" applyBorder="1" applyAlignment="1">
      <alignment horizontal="left" vertical="center" wrapText="1"/>
    </xf>
    <xf numFmtId="0" fontId="63" fillId="0" borderId="0" xfId="37" applyFont="1" applyBorder="1" applyAlignment="1">
      <alignment horizontal="center" vertical="center"/>
    </xf>
    <xf numFmtId="0" fontId="0" fillId="0" borderId="0" xfId="0" applyNumberFormat="1" applyBorder="1"/>
    <xf numFmtId="0" fontId="46" fillId="0" borderId="0" xfId="39" applyFont="1" applyFill="1" applyBorder="1" applyAlignment="1">
      <alignment horizontal="left" vertical="top" wrapText="1"/>
    </xf>
    <xf numFmtId="1" fontId="0" fillId="0" borderId="0" xfId="0" applyNumberFormat="1" applyBorder="1"/>
    <xf numFmtId="0" fontId="50" fillId="25" borderId="12" xfId="39" applyNumberFormat="1" applyFont="1" applyFill="1" applyBorder="1" applyAlignment="1">
      <alignment horizontal="left" vertical="center" wrapText="1"/>
    </xf>
    <xf numFmtId="0" fontId="59" fillId="0" borderId="12" xfId="37" applyNumberFormat="1" applyFont="1" applyBorder="1" applyAlignment="1">
      <alignment horizontal="center" vertical="center"/>
    </xf>
    <xf numFmtId="0" fontId="59" fillId="0" borderId="0" xfId="37" applyNumberFormat="1" applyFont="1" applyBorder="1" applyAlignment="1">
      <alignment horizontal="center" vertical="center"/>
    </xf>
    <xf numFmtId="0" fontId="69" fillId="25" borderId="12" xfId="39" applyNumberFormat="1" applyFont="1" applyFill="1" applyBorder="1" applyAlignment="1">
      <alignment horizontal="left" vertical="center" wrapText="1"/>
    </xf>
    <xf numFmtId="0" fontId="67" fillId="0" borderId="12" xfId="39" applyNumberFormat="1" applyFont="1" applyBorder="1" applyAlignment="1">
      <alignment horizontal="center" vertical="center" wrapText="1"/>
    </xf>
    <xf numFmtId="0" fontId="35" fillId="0" borderId="0" xfId="39" applyNumberFormat="1" applyFont="1" applyBorder="1" applyAlignment="1">
      <alignment horizontal="center" vertical="center" wrapText="1"/>
    </xf>
    <xf numFmtId="49" fontId="69" fillId="30" borderId="12" xfId="37" applyNumberFormat="1" applyFont="1" applyFill="1" applyBorder="1" applyAlignment="1">
      <alignment horizontal="left" vertical="top" wrapText="1"/>
    </xf>
    <xf numFmtId="49" fontId="59" fillId="0" borderId="12" xfId="37" applyNumberFormat="1" applyFont="1" applyBorder="1" applyAlignment="1">
      <alignment horizontal="center" vertical="center" wrapText="1"/>
    </xf>
    <xf numFmtId="49" fontId="70" fillId="0" borderId="0" xfId="37" applyNumberFormat="1" applyFont="1" applyBorder="1" applyAlignment="1">
      <alignment horizontal="center" vertical="center" wrapText="1"/>
    </xf>
    <xf numFmtId="49" fontId="0" fillId="0" borderId="0" xfId="0" applyNumberFormat="1" applyBorder="1"/>
    <xf numFmtId="0" fontId="49" fillId="0" borderId="13" xfId="0" applyFont="1" applyBorder="1" applyAlignment="1">
      <alignment horizontal="center" vertical="center"/>
    </xf>
    <xf numFmtId="0" fontId="49" fillId="0" borderId="12" xfId="0" applyFont="1" applyBorder="1" applyAlignment="1">
      <alignment horizontal="center" vertical="center"/>
    </xf>
    <xf numFmtId="0" fontId="49" fillId="0" borderId="15" xfId="0" applyFont="1" applyBorder="1" applyAlignment="1">
      <alignment horizontal="center" vertical="center"/>
    </xf>
    <xf numFmtId="0" fontId="49" fillId="0" borderId="14" xfId="0" applyFont="1" applyBorder="1" applyAlignment="1">
      <alignment horizontal="center" vertical="center"/>
    </xf>
    <xf numFmtId="0" fontId="49" fillId="0" borderId="16" xfId="0" applyFont="1" applyBorder="1" applyAlignment="1">
      <alignment horizontal="center" vertical="center"/>
    </xf>
    <xf numFmtId="0" fontId="49" fillId="0" borderId="43" xfId="0" applyFont="1" applyBorder="1" applyAlignment="1">
      <alignment horizontal="center" vertical="center"/>
    </xf>
    <xf numFmtId="0" fontId="49" fillId="0" borderId="36" xfId="0" applyFont="1" applyBorder="1" applyAlignment="1">
      <alignment horizontal="center" vertical="center"/>
    </xf>
    <xf numFmtId="0" fontId="49" fillId="0" borderId="55" xfId="0" applyFont="1" applyBorder="1" applyAlignment="1">
      <alignment horizontal="center" vertical="center"/>
    </xf>
    <xf numFmtId="0" fontId="49" fillId="0" borderId="44" xfId="0" applyFont="1" applyBorder="1" applyAlignment="1">
      <alignment horizontal="center" vertical="center"/>
    </xf>
    <xf numFmtId="0" fontId="49" fillId="0" borderId="92" xfId="0" applyFont="1" applyBorder="1" applyAlignment="1">
      <alignment horizontal="center" vertical="center"/>
    </xf>
    <xf numFmtId="0" fontId="49" fillId="0" borderId="60" xfId="0" applyFont="1" applyBorder="1" applyAlignment="1">
      <alignment horizontal="center" vertical="center"/>
    </xf>
    <xf numFmtId="0" fontId="49" fillId="0" borderId="35" xfId="0" applyFont="1" applyBorder="1" applyAlignment="1">
      <alignment horizontal="center" vertical="center"/>
    </xf>
    <xf numFmtId="0" fontId="49" fillId="0" borderId="56" xfId="0" applyFont="1" applyBorder="1" applyAlignment="1">
      <alignment horizontal="center" vertical="center"/>
    </xf>
    <xf numFmtId="0" fontId="49" fillId="0" borderId="58" xfId="0" applyFont="1" applyBorder="1" applyAlignment="1">
      <alignment horizontal="center" vertical="center"/>
    </xf>
    <xf numFmtId="0" fontId="49" fillId="0" borderId="79" xfId="0" applyFont="1" applyBorder="1" applyAlignment="1">
      <alignment horizontal="center" vertical="center"/>
    </xf>
    <xf numFmtId="0" fontId="51" fillId="27" borderId="95" xfId="0" applyFont="1" applyFill="1" applyBorder="1" applyAlignment="1">
      <alignment horizontal="center" vertical="center"/>
    </xf>
    <xf numFmtId="0" fontId="51" fillId="27" borderId="96" xfId="0" applyFont="1" applyFill="1" applyBorder="1" applyAlignment="1">
      <alignment horizontal="center" vertical="center"/>
    </xf>
    <xf numFmtId="0" fontId="51" fillId="27" borderId="53" xfId="0" applyFont="1" applyFill="1" applyBorder="1" applyAlignment="1">
      <alignment horizontal="center" vertical="center"/>
    </xf>
    <xf numFmtId="0" fontId="51" fillId="27" borderId="52" xfId="0" applyFont="1" applyFill="1" applyBorder="1" applyAlignment="1">
      <alignment horizontal="center" vertical="center"/>
    </xf>
    <xf numFmtId="0" fontId="49" fillId="28" borderId="13" xfId="0" applyFont="1" applyFill="1" applyBorder="1" applyAlignment="1">
      <alignment horizontal="center" vertical="center"/>
    </xf>
    <xf numFmtId="0" fontId="49" fillId="28" borderId="43" xfId="0" applyFont="1" applyFill="1" applyBorder="1" applyAlignment="1">
      <alignment horizontal="center" vertical="center"/>
    </xf>
    <xf numFmtId="1" fontId="51" fillId="0" borderId="12" xfId="0" applyNumberFormat="1" applyFont="1" applyBorder="1" applyAlignment="1">
      <alignment horizontal="center" vertical="center"/>
    </xf>
    <xf numFmtId="0" fontId="60" fillId="25" borderId="19" xfId="39" applyNumberFormat="1" applyFont="1" applyFill="1" applyBorder="1" applyAlignment="1">
      <alignment horizontal="left" vertical="top" wrapText="1"/>
    </xf>
    <xf numFmtId="0" fontId="53" fillId="0" borderId="87" xfId="0" applyNumberFormat="1" applyFont="1" applyBorder="1" applyAlignment="1">
      <alignment vertical="top" wrapText="1"/>
    </xf>
    <xf numFmtId="0" fontId="53" fillId="0" borderId="88" xfId="0" applyNumberFormat="1" applyFont="1" applyBorder="1" applyAlignment="1">
      <alignment vertical="top" wrapText="1"/>
    </xf>
    <xf numFmtId="0" fontId="66" fillId="0" borderId="73" xfId="0" applyNumberFormat="1" applyFont="1" applyBorder="1" applyAlignment="1">
      <alignment vertical="top" wrapText="1"/>
    </xf>
    <xf numFmtId="0" fontId="66" fillId="0" borderId="0" xfId="0" applyNumberFormat="1" applyFont="1" applyBorder="1" applyAlignment="1">
      <alignment vertical="top" wrapText="1"/>
    </xf>
    <xf numFmtId="0" fontId="66" fillId="0" borderId="63" xfId="0" applyNumberFormat="1" applyFont="1" applyBorder="1" applyAlignment="1">
      <alignment vertical="top" wrapText="1"/>
    </xf>
    <xf numFmtId="0" fontId="55" fillId="0" borderId="0" xfId="37" applyNumberFormat="1" applyFont="1" applyAlignment="1">
      <alignment wrapText="1"/>
    </xf>
    <xf numFmtId="0" fontId="55" fillId="0" borderId="0" xfId="0" applyNumberFormat="1" applyFont="1" applyAlignment="1">
      <alignment wrapText="1"/>
    </xf>
    <xf numFmtId="0" fontId="74" fillId="0" borderId="0" xfId="0" applyFont="1"/>
    <xf numFmtId="0" fontId="0" fillId="36" borderId="97" xfId="0" applyFont="1" applyFill="1" applyBorder="1" applyAlignment="1">
      <alignment horizontal="center" vertical="center"/>
    </xf>
    <xf numFmtId="0" fontId="0" fillId="36" borderId="37" xfId="0" applyFont="1" applyFill="1" applyBorder="1" applyAlignment="1">
      <alignment horizontal="center" vertical="center"/>
    </xf>
    <xf numFmtId="0" fontId="0" fillId="36" borderId="98" xfId="0" applyFont="1" applyFill="1" applyBorder="1" applyAlignment="1">
      <alignment horizontal="center" vertical="center"/>
    </xf>
    <xf numFmtId="0" fontId="51" fillId="27" borderId="99" xfId="0" applyFont="1" applyFill="1" applyBorder="1" applyAlignment="1">
      <alignment horizontal="center" vertical="center"/>
    </xf>
    <xf numFmtId="0" fontId="51" fillId="27" borderId="100" xfId="0" applyFont="1" applyFill="1" applyBorder="1" applyAlignment="1">
      <alignment horizontal="center" vertical="center"/>
    </xf>
    <xf numFmtId="0" fontId="51" fillId="27" borderId="101" xfId="0" applyFont="1" applyFill="1" applyBorder="1" applyAlignment="1">
      <alignment horizontal="center" vertical="center"/>
    </xf>
    <xf numFmtId="0" fontId="51" fillId="27" borderId="102" xfId="0" applyFont="1" applyFill="1" applyBorder="1" applyAlignment="1">
      <alignment horizontal="center" vertical="center"/>
    </xf>
    <xf numFmtId="0" fontId="49" fillId="28" borderId="12" xfId="0" applyFont="1" applyFill="1" applyBorder="1" applyAlignment="1">
      <alignment horizontal="center" vertical="center"/>
    </xf>
    <xf numFmtId="0" fontId="49" fillId="28" borderId="39" xfId="0" applyFont="1" applyFill="1" applyBorder="1" applyAlignment="1">
      <alignment horizontal="center" vertical="center"/>
    </xf>
    <xf numFmtId="0" fontId="49" fillId="28" borderId="40" xfId="0" applyFont="1" applyFill="1" applyBorder="1" applyAlignment="1">
      <alignment horizontal="center" vertical="center"/>
    </xf>
    <xf numFmtId="0" fontId="49" fillId="28" borderId="41" xfId="0" applyFont="1" applyFill="1" applyBorder="1" applyAlignment="1">
      <alignment horizontal="center" vertical="center"/>
    </xf>
    <xf numFmtId="0" fontId="49" fillId="28" borderId="14" xfId="0" applyFont="1" applyFill="1" applyBorder="1" applyAlignment="1">
      <alignment horizontal="center" vertical="center"/>
    </xf>
    <xf numFmtId="0" fontId="49" fillId="28" borderId="36" xfId="0" applyFont="1" applyFill="1" applyBorder="1" applyAlignment="1">
      <alignment horizontal="center" vertical="center"/>
    </xf>
    <xf numFmtId="0" fontId="49" fillId="28" borderId="44" xfId="0" applyFont="1" applyFill="1" applyBorder="1" applyAlignment="1">
      <alignment horizontal="center" vertical="center"/>
    </xf>
    <xf numFmtId="0" fontId="4" fillId="0" borderId="24" xfId="0" applyFont="1" applyFill="1" applyBorder="1" applyAlignment="1">
      <alignment horizontal="left" vertical="top" wrapText="1"/>
    </xf>
    <xf numFmtId="0" fontId="50" fillId="36" borderId="82" xfId="0" applyFont="1" applyFill="1" applyBorder="1" applyAlignment="1">
      <alignment horizontal="center" wrapText="1"/>
    </xf>
    <xf numFmtId="0" fontId="50" fillId="36" borderId="63" xfId="0" applyFont="1" applyFill="1" applyBorder="1" applyAlignment="1">
      <alignment horizontal="center" wrapText="1"/>
    </xf>
    <xf numFmtId="0" fontId="50" fillId="35" borderId="82" xfId="0" applyFont="1" applyFill="1" applyBorder="1" applyAlignment="1">
      <alignment horizontal="center" vertical="center" wrapText="1"/>
    </xf>
    <xf numFmtId="0" fontId="50" fillId="35" borderId="78" xfId="0" applyFont="1" applyFill="1" applyBorder="1" applyAlignment="1">
      <alignment horizontal="center" vertical="center" wrapText="1"/>
    </xf>
    <xf numFmtId="0" fontId="50" fillId="35" borderId="63" xfId="0" applyFont="1" applyFill="1" applyBorder="1" applyAlignment="1">
      <alignment horizontal="center" vertical="center" wrapText="1"/>
    </xf>
    <xf numFmtId="0" fontId="50" fillId="35" borderId="90" xfId="0" applyFont="1" applyFill="1" applyBorder="1" applyAlignment="1">
      <alignment horizontal="center" vertical="center" wrapText="1"/>
    </xf>
    <xf numFmtId="0" fontId="50" fillId="35" borderId="45" xfId="0" applyFont="1" applyFill="1" applyBorder="1" applyAlignment="1">
      <alignment horizontal="center" vertical="center" wrapText="1"/>
    </xf>
    <xf numFmtId="0" fontId="50" fillId="35" borderId="91" xfId="0" applyFont="1" applyFill="1" applyBorder="1" applyAlignment="1">
      <alignment horizontal="center" vertical="center" wrapText="1"/>
    </xf>
    <xf numFmtId="0" fontId="50" fillId="26" borderId="82" xfId="0" applyFont="1" applyFill="1" applyBorder="1" applyAlignment="1">
      <alignment horizontal="center" vertical="center" wrapText="1"/>
    </xf>
    <xf numFmtId="0" fontId="50" fillId="26" borderId="63" xfId="0" applyFont="1" applyFill="1" applyBorder="1" applyAlignment="1">
      <alignment horizontal="center" vertical="center" wrapText="1"/>
    </xf>
    <xf numFmtId="0" fontId="51" fillId="26" borderId="78" xfId="0" applyFont="1" applyFill="1" applyBorder="1" applyAlignment="1">
      <alignment horizontal="center" vertical="center"/>
    </xf>
    <xf numFmtId="0" fontId="51" fillId="26" borderId="63" xfId="0" applyFont="1" applyFill="1" applyBorder="1" applyAlignment="1">
      <alignment horizontal="center" vertical="center"/>
    </xf>
    <xf numFmtId="0" fontId="51" fillId="26" borderId="82" xfId="0" applyFont="1" applyFill="1" applyBorder="1" applyAlignment="1">
      <alignment horizontal="center" vertical="center"/>
    </xf>
    <xf numFmtId="0" fontId="51" fillId="0" borderId="83" xfId="0" applyFont="1" applyBorder="1" applyAlignment="1">
      <alignment horizontal="center" textRotation="90"/>
    </xf>
    <xf numFmtId="0" fontId="1" fillId="0" borderId="0" xfId="0" applyFont="1" applyBorder="1" applyAlignment="1">
      <alignment horizontal="center" vertical="center" wrapText="1"/>
    </xf>
    <xf numFmtId="0" fontId="50" fillId="32" borderId="82" xfId="0" applyFont="1" applyFill="1" applyBorder="1" applyAlignment="1">
      <alignment horizontal="center" wrapText="1"/>
    </xf>
    <xf numFmtId="0" fontId="50" fillId="32" borderId="78" xfId="0" applyFont="1" applyFill="1" applyBorder="1" applyAlignment="1">
      <alignment horizontal="center" wrapText="1"/>
    </xf>
    <xf numFmtId="0" fontId="50" fillId="32" borderId="63" xfId="0" applyFont="1" applyFill="1" applyBorder="1" applyAlignment="1">
      <alignment horizontal="center" wrapText="1"/>
    </xf>
    <xf numFmtId="0" fontId="50" fillId="33" borderId="78" xfId="0" applyFont="1" applyFill="1" applyBorder="1" applyAlignment="1">
      <alignment horizontal="center" wrapText="1"/>
    </xf>
    <xf numFmtId="0" fontId="50" fillId="34" borderId="82" xfId="0" applyFont="1" applyFill="1" applyBorder="1" applyAlignment="1">
      <alignment horizontal="center" wrapText="1"/>
    </xf>
    <xf numFmtId="0" fontId="50" fillId="34" borderId="78" xfId="0" applyFont="1" applyFill="1" applyBorder="1" applyAlignment="1">
      <alignment horizontal="center" wrapText="1"/>
    </xf>
    <xf numFmtId="0" fontId="50" fillId="34" borderId="63" xfId="0" applyFont="1" applyFill="1" applyBorder="1" applyAlignment="1">
      <alignment horizontal="center" wrapText="1"/>
    </xf>
    <xf numFmtId="0" fontId="50" fillId="31" borderId="82" xfId="0" applyFont="1" applyFill="1" applyBorder="1" applyAlignment="1">
      <alignment horizontal="center" wrapText="1"/>
    </xf>
    <xf numFmtId="0" fontId="50" fillId="31" borderId="63" xfId="0" applyFont="1" applyFill="1" applyBorder="1" applyAlignment="1">
      <alignment horizontal="center" wrapText="1"/>
    </xf>
    <xf numFmtId="0" fontId="50" fillId="26" borderId="78" xfId="0" applyFont="1" applyFill="1" applyBorder="1" applyAlignment="1">
      <alignment horizontal="right" wrapText="1"/>
    </xf>
    <xf numFmtId="0" fontId="50" fillId="26" borderId="63" xfId="0" applyFont="1" applyFill="1" applyBorder="1" applyAlignment="1">
      <alignment horizontal="right" wrapText="1"/>
    </xf>
    <xf numFmtId="0" fontId="50" fillId="35" borderId="82" xfId="0" applyFont="1" applyFill="1" applyBorder="1" applyAlignment="1">
      <alignment vertical="center" wrapText="1"/>
    </xf>
    <xf numFmtId="0" fontId="50" fillId="35" borderId="63" xfId="0" applyFont="1" applyFill="1" applyBorder="1" applyAlignment="1">
      <alignment vertical="center" wrapText="1"/>
    </xf>
    <xf numFmtId="0" fontId="50" fillId="26" borderId="82" xfId="0" applyFont="1" applyFill="1" applyBorder="1" applyAlignment="1">
      <alignment horizontal="left" wrapText="1"/>
    </xf>
    <xf numFmtId="0" fontId="50" fillId="26" borderId="78" xfId="0" applyFont="1" applyFill="1" applyBorder="1" applyAlignment="1">
      <alignment horizontal="left" wrapText="1"/>
    </xf>
    <xf numFmtId="0" fontId="50" fillId="27" borderId="82" xfId="0" applyFont="1" applyFill="1" applyBorder="1" applyAlignment="1">
      <alignment horizontal="center" vertical="center" wrapText="1"/>
    </xf>
    <xf numFmtId="0" fontId="50" fillId="27" borderId="63" xfId="0" applyFont="1" applyFill="1" applyBorder="1" applyAlignment="1">
      <alignment horizontal="center" vertical="center" wrapText="1"/>
    </xf>
    <xf numFmtId="0" fontId="50" fillId="36" borderId="93" xfId="0" applyFont="1" applyFill="1" applyBorder="1" applyAlignment="1">
      <alignment horizontal="center" vertical="center" textRotation="90"/>
    </xf>
    <xf numFmtId="0" fontId="50" fillId="36" borderId="48" xfId="0" applyFont="1" applyFill="1" applyBorder="1" applyAlignment="1">
      <alignment horizontal="center" vertical="center" textRotation="90"/>
    </xf>
    <xf numFmtId="0" fontId="50" fillId="36" borderId="94" xfId="0" applyFont="1" applyFill="1" applyBorder="1" applyAlignment="1">
      <alignment horizontal="center" vertical="center" textRotation="90"/>
    </xf>
    <xf numFmtId="0" fontId="18" fillId="0" borderId="42" xfId="41" applyFont="1" applyBorder="1" applyAlignment="1">
      <alignment horizontal="left" vertical="top" wrapText="1"/>
    </xf>
    <xf numFmtId="0" fontId="18" fillId="0" borderId="26" xfId="41" applyFont="1" applyBorder="1" applyAlignment="1">
      <alignment horizontal="left" vertical="top" wrapText="1"/>
    </xf>
    <xf numFmtId="0" fontId="18" fillId="0" borderId="85" xfId="41" applyFont="1" applyBorder="1" applyAlignment="1">
      <alignment horizontal="left" vertical="top" wrapText="1"/>
    </xf>
    <xf numFmtId="0" fontId="18" fillId="0" borderId="0" xfId="41" applyFont="1" applyBorder="1" applyAlignment="1">
      <alignment horizontal="left" vertical="top" wrapText="1"/>
    </xf>
    <xf numFmtId="0" fontId="71" fillId="0" borderId="0" xfId="41" applyFont="1" applyAlignment="1">
      <alignment horizontal="center" wrapText="1"/>
    </xf>
    <xf numFmtId="0" fontId="72" fillId="0" borderId="0" xfId="41" applyFont="1" applyAlignment="1">
      <alignment horizontal="center"/>
    </xf>
    <xf numFmtId="0" fontId="13" fillId="24" borderId="33" xfId="41" applyFont="1" applyFill="1" applyBorder="1" applyAlignment="1">
      <alignment horizontal="justify" vertical="top" wrapText="1"/>
    </xf>
    <xf numFmtId="0" fontId="13" fillId="25" borderId="30" xfId="41" applyFont="1" applyFill="1" applyBorder="1" applyAlignment="1">
      <alignment horizontal="center" vertical="top" wrapText="1"/>
    </xf>
    <xf numFmtId="0" fontId="13" fillId="25" borderId="21" xfId="41" applyFont="1" applyFill="1" applyBorder="1" applyAlignment="1">
      <alignment horizontal="center" vertical="top" wrapText="1"/>
    </xf>
    <xf numFmtId="0" fontId="13" fillId="25" borderId="42" xfId="41" applyFont="1" applyFill="1" applyBorder="1" applyAlignment="1">
      <alignment horizontal="center" vertical="top" wrapText="1"/>
    </xf>
    <xf numFmtId="0" fontId="13" fillId="25" borderId="84" xfId="41" applyFont="1" applyFill="1" applyBorder="1" applyAlignment="1">
      <alignment horizontal="center" vertical="top" wrapText="1"/>
    </xf>
    <xf numFmtId="0" fontId="13" fillId="25" borderId="26" xfId="41" applyFont="1" applyFill="1" applyBorder="1" applyAlignment="1">
      <alignment horizontal="center" vertical="top" wrapText="1"/>
    </xf>
    <xf numFmtId="0" fontId="16" fillId="25" borderId="42" xfId="41" applyFont="1" applyFill="1" applyBorder="1" applyAlignment="1">
      <alignment horizontal="left" vertical="top" wrapText="1"/>
    </xf>
    <xf numFmtId="0" fontId="16" fillId="25" borderId="84" xfId="41" applyFont="1" applyFill="1" applyBorder="1" applyAlignment="1">
      <alignment horizontal="left" vertical="top" wrapText="1"/>
    </xf>
    <xf numFmtId="0" fontId="16" fillId="25" borderId="26" xfId="41" applyFont="1" applyFill="1" applyBorder="1" applyAlignment="1">
      <alignment horizontal="left" vertical="top" wrapText="1"/>
    </xf>
    <xf numFmtId="0" fontId="1" fillId="0" borderId="33" xfId="0" applyFont="1" applyBorder="1" applyAlignment="1">
      <alignment horizontal="center" vertical="top" wrapText="1"/>
    </xf>
    <xf numFmtId="0" fontId="8" fillId="25" borderId="19" xfId="0" applyFont="1" applyFill="1" applyBorder="1" applyAlignment="1">
      <alignment horizontal="left" vertical="top" wrapText="1"/>
    </xf>
    <xf numFmtId="0" fontId="8" fillId="25" borderId="31" xfId="0" applyFont="1" applyFill="1" applyBorder="1" applyAlignment="1">
      <alignment horizontal="left" vertical="top" wrapText="1"/>
    </xf>
    <xf numFmtId="0" fontId="1" fillId="0" borderId="86" xfId="0" applyFont="1" applyBorder="1" applyAlignment="1">
      <alignment horizontal="center" vertical="top" wrapText="1"/>
    </xf>
    <xf numFmtId="0" fontId="73" fillId="0" borderId="0" xfId="0" applyFont="1" applyBorder="1" applyAlignment="1">
      <alignment horizontal="center" vertical="top" wrapText="1"/>
    </xf>
    <xf numFmtId="0" fontId="0" fillId="24" borderId="0" xfId="0" applyFill="1" applyAlignment="1">
      <alignment horizontal="center" vertical="center" wrapText="1"/>
    </xf>
    <xf numFmtId="0" fontId="35" fillId="25" borderId="82" xfId="40" applyFont="1" applyFill="1" applyBorder="1" applyAlignment="1">
      <alignment horizontal="center" vertical="center" wrapText="1"/>
    </xf>
    <xf numFmtId="0" fontId="35" fillId="25" borderId="78" xfId="40" applyFont="1" applyFill="1" applyBorder="1" applyAlignment="1">
      <alignment horizontal="center" vertical="center" wrapText="1"/>
    </xf>
    <xf numFmtId="0" fontId="35" fillId="25" borderId="63" xfId="40" applyFont="1" applyFill="1" applyBorder="1" applyAlignment="1">
      <alignment horizontal="center" vertical="center" wrapText="1"/>
    </xf>
    <xf numFmtId="0" fontId="43" fillId="0" borderId="0" xfId="0" applyFont="1" applyBorder="1" applyAlignment="1">
      <alignment horizontal="center" vertical="center" wrapText="1"/>
    </xf>
    <xf numFmtId="0" fontId="43" fillId="0" borderId="59" xfId="0" applyFont="1" applyBorder="1" applyAlignment="1">
      <alignment horizontal="center" vertical="center" wrapText="1"/>
    </xf>
    <xf numFmtId="0" fontId="43" fillId="0" borderId="0" xfId="0" applyNumberFormat="1" applyFont="1" applyBorder="1" applyAlignment="1">
      <alignment horizontal="center" vertical="center" wrapText="1"/>
    </xf>
    <xf numFmtId="0" fontId="43" fillId="0" borderId="59" xfId="0" applyNumberFormat="1" applyFont="1" applyBorder="1" applyAlignment="1">
      <alignment horizontal="center" vertical="center" wrapText="1"/>
    </xf>
  </cellXfs>
  <cellStyles count="48">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Explanatory Text 2" xfId="28"/>
    <cellStyle name="Good 2" xfId="29"/>
    <cellStyle name="Heading 1 2" xfId="30"/>
    <cellStyle name="Heading 2 2" xfId="31"/>
    <cellStyle name="Heading 3 2" xfId="32"/>
    <cellStyle name="Heading 4 2" xfId="33"/>
    <cellStyle name="Input 2" xfId="34"/>
    <cellStyle name="Linked Cell 2" xfId="35"/>
    <cellStyle name="Neutral 2" xfId="36"/>
    <cellStyle name="Normal" xfId="0" builtinId="0"/>
    <cellStyle name="Normal 2" xfId="37"/>
    <cellStyle name="Normal 2 2" xfId="38"/>
    <cellStyle name="Normal 2 3" xfId="39"/>
    <cellStyle name="Normal 4" xfId="40"/>
    <cellStyle name="Normalny 2" xfId="41"/>
    <cellStyle name="Normalny 3" xfId="42"/>
    <cellStyle name="Note 2" xfId="43"/>
    <cellStyle name="Output 2" xfId="44"/>
    <cellStyle name="Title 2" xfId="45"/>
    <cellStyle name="Total 2" xfId="46"/>
    <cellStyle name="Warning Text 2" xfId="47"/>
  </cellStyles>
  <dxfs count="10">
    <dxf>
      <fill>
        <patternFill>
          <bgColor rgb="FFFFFF99"/>
        </patternFill>
      </fill>
    </dxf>
    <dxf>
      <fill>
        <patternFill>
          <bgColor rgb="FFFFCC66"/>
        </patternFill>
      </fill>
    </dxf>
    <dxf>
      <fill>
        <patternFill>
          <bgColor rgb="FFFF9933"/>
        </patternFill>
      </fill>
    </dxf>
    <dxf>
      <fill>
        <patternFill>
          <bgColor rgb="FFFF3300"/>
        </patternFill>
      </fill>
    </dxf>
    <dxf>
      <fill>
        <patternFill>
          <bgColor rgb="FFC00000"/>
        </patternFill>
      </fill>
    </dxf>
    <dxf>
      <fill>
        <patternFill>
          <bgColor rgb="FFFFFF99"/>
        </patternFill>
      </fill>
    </dxf>
    <dxf>
      <fill>
        <patternFill>
          <bgColor rgb="FFFFCC66"/>
        </patternFill>
      </fill>
    </dxf>
    <dxf>
      <fill>
        <patternFill>
          <bgColor rgb="FFFF9933"/>
        </patternFill>
      </fill>
    </dxf>
    <dxf>
      <fill>
        <patternFill>
          <bgColor rgb="FFFF3300"/>
        </patternFill>
      </fill>
    </dxf>
    <dxf>
      <fill>
        <patternFill>
          <bgColor rgb="FFC00000"/>
        </patternFill>
      </fill>
    </dxf>
  </dxfs>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32953</xdr:colOff>
      <xdr:row>20</xdr:row>
      <xdr:rowOff>161925</xdr:rowOff>
    </xdr:from>
    <xdr:ext cx="7734938" cy="1704121"/>
    <xdr:sp macro="" textlink="">
      <xdr:nvSpPr>
        <xdr:cNvPr id="7169" name="Text Box 1"/>
        <xdr:cNvSpPr txBox="1">
          <a:spLocks noChangeArrowheads="1"/>
        </xdr:cNvSpPr>
      </xdr:nvSpPr>
      <xdr:spPr bwMode="auto">
        <a:xfrm>
          <a:off x="1861753" y="3971925"/>
          <a:ext cx="7734938" cy="1704121"/>
        </a:xfrm>
        <a:prstGeom prst="rect">
          <a:avLst/>
        </a:prstGeom>
        <a:solidFill>
          <a:srgbClr val="FFFFFF"/>
        </a:solidFill>
        <a:ln w="9525">
          <a:noFill/>
          <a:miter lim="800000"/>
          <a:headEnd/>
          <a:tailEnd/>
        </a:ln>
      </xdr:spPr>
      <xdr:txBody>
        <a:bodyPr wrap="none" lIns="91440" tIns="45720" rIns="91440" bIns="45720" anchor="t" upright="1">
          <a:spAutoFit/>
        </a:bodyPr>
        <a:lstStyle/>
        <a:p>
          <a:pPr algn="ctr" rtl="0">
            <a:defRPr sz="1000"/>
          </a:pPr>
          <a:r>
            <a:rPr lang="en-GB" sz="1800" b="0" i="0" u="none" strike="noStrike" baseline="0">
              <a:solidFill>
                <a:srgbClr val="000000"/>
              </a:solidFill>
              <a:latin typeface="Lucida Console"/>
            </a:rPr>
            <a:t>Flying 2.0</a:t>
          </a:r>
          <a:endParaRPr lang="en-GB" sz="1800" b="0" i="1" u="none" strike="noStrike" baseline="0">
            <a:solidFill>
              <a:srgbClr val="000000"/>
            </a:solidFill>
            <a:latin typeface="Calibri"/>
          </a:endParaRPr>
        </a:p>
        <a:p>
          <a:pPr algn="ctr" rtl="0">
            <a:defRPr sz="1000"/>
          </a:pPr>
          <a:r>
            <a:rPr lang="en-GB" sz="1800" i="1">
              <a:latin typeface="+mn-lt"/>
              <a:ea typeface="+mn-ea"/>
              <a:cs typeface="+mn-cs"/>
            </a:rPr>
            <a:t>Enabling automated air travel by identifying and addressing </a:t>
          </a:r>
        </a:p>
        <a:p>
          <a:pPr algn="ctr" rtl="0">
            <a:defRPr sz="1000"/>
          </a:pPr>
          <a:r>
            <a:rPr lang="en-GB" sz="1800" i="1">
              <a:latin typeface="+mn-lt"/>
              <a:ea typeface="+mn-ea"/>
              <a:cs typeface="+mn-cs"/>
            </a:rPr>
            <a:t>the challenges of IoT &amp; RFID technology</a:t>
          </a:r>
          <a:endParaRPr lang="en-GB" sz="1800" b="0" i="1" u="none" strike="noStrike" baseline="0">
            <a:solidFill>
              <a:srgbClr val="000000"/>
            </a:solidFill>
            <a:latin typeface="Times New Roman"/>
            <a:cs typeface="Times New Roman"/>
          </a:endParaRPr>
        </a:p>
        <a:p>
          <a:pPr algn="l" rtl="0">
            <a:defRPr sz="1000"/>
          </a:pPr>
          <a:endParaRPr lang="en-GB" sz="1800" b="0" i="1" u="none" strike="noStrike" baseline="0">
            <a:solidFill>
              <a:srgbClr val="000000"/>
            </a:solidFill>
            <a:latin typeface="Times New Roman"/>
            <a:cs typeface="Times New Roman"/>
          </a:endParaRPr>
        </a:p>
        <a:p>
          <a:pPr algn="ctr" rtl="0">
            <a:defRPr sz="1000"/>
          </a:pPr>
          <a:r>
            <a:rPr lang="en-GB" sz="1600" b="0" i="0" u="none" strike="noStrike" baseline="0">
              <a:solidFill>
                <a:srgbClr val="595959"/>
              </a:solidFill>
              <a:latin typeface="Calibri"/>
            </a:rPr>
            <a:t>ANNEX III – Risk Assessment Spreadsheet</a:t>
          </a:r>
        </a:p>
        <a:p>
          <a:pPr algn="l" rtl="0">
            <a:defRPr sz="1000"/>
          </a:pPr>
          <a:endParaRPr lang="en-GB" sz="1600" b="0" i="0" u="none" strike="noStrike" baseline="0">
            <a:solidFill>
              <a:srgbClr val="595959"/>
            </a:solidFill>
            <a:latin typeface="Calibri"/>
          </a:endParaRPr>
        </a:p>
      </xdr:txBody>
    </xdr:sp>
    <xdr:clientData/>
  </xdr:oneCellAnchor>
  <xdr:twoCellAnchor editAs="oneCell">
    <xdr:from>
      <xdr:col>6</xdr:col>
      <xdr:colOff>171450</xdr:colOff>
      <xdr:row>4</xdr:row>
      <xdr:rowOff>152400</xdr:rowOff>
    </xdr:from>
    <xdr:to>
      <xdr:col>12</xdr:col>
      <xdr:colOff>590550</xdr:colOff>
      <xdr:row>19</xdr:row>
      <xdr:rowOff>142875</xdr:rowOff>
    </xdr:to>
    <xdr:pic>
      <xdr:nvPicPr>
        <xdr:cNvPr id="5" name="Picture 4"/>
        <xdr:cNvPicPr/>
      </xdr:nvPicPr>
      <xdr:blipFill>
        <a:blip xmlns:r="http://schemas.openxmlformats.org/officeDocument/2006/relationships" r:embed="rId1" cstate="print"/>
        <a:srcRect/>
        <a:stretch>
          <a:fillRect/>
        </a:stretch>
      </xdr:blipFill>
      <xdr:spPr bwMode="auto">
        <a:xfrm>
          <a:off x="3829050" y="914400"/>
          <a:ext cx="4076700" cy="2847975"/>
        </a:xfrm>
        <a:prstGeom prst="rect">
          <a:avLst/>
        </a:prstGeom>
        <a:solidFill>
          <a:srgbClr val="FFFFFF"/>
        </a:solid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ISA%20%20EFR%20First%20Pilot-%20Risk%20Analysis_29-01-2010_EK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trics"/>
      <sheetName val="Assets"/>
      <sheetName val="Impact Areas"/>
      <sheetName val="Existing controls"/>
      <sheetName val="Vulnerabilities"/>
      <sheetName val="Threats"/>
      <sheetName val="Assets+Vulnerabilities"/>
      <sheetName val="Vulnerabilities+Threats"/>
      <sheetName val="Risk Assessment"/>
      <sheetName val="Sheet1"/>
    </sheetNames>
    <sheetDataSet>
      <sheetData sheetId="0"/>
      <sheetData sheetId="1">
        <row r="11">
          <cell r="B11" t="str">
            <v>Mobile ‘smart’ devices</v>
          </cell>
        </row>
        <row r="12">
          <cell r="B12" t="str">
            <v xml:space="preserve">Health monitoring devices </v>
          </cell>
        </row>
        <row r="14">
          <cell r="B14" t="str">
            <v>RFID &amp; barcode readers</v>
          </cell>
        </row>
        <row r="17">
          <cell r="B17" t="str">
            <v xml:space="preserve">Scanners &amp; detectors </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E2"/>
  <sheetViews>
    <sheetView tabSelected="1" workbookViewId="0">
      <selection activeCell="P18" sqref="P18"/>
    </sheetView>
  </sheetViews>
  <sheetFormatPr defaultRowHeight="15"/>
  <sheetData>
    <row r="2" spans="5:5">
      <c r="E2" s="306"/>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R1400"/>
  <sheetViews>
    <sheetView zoomScaleNormal="100" workbookViewId="0">
      <selection activeCell="D14" sqref="D14"/>
    </sheetView>
  </sheetViews>
  <sheetFormatPr defaultColWidth="0" defaultRowHeight="15"/>
  <cols>
    <col min="1" max="1" width="7.28515625" style="177" bestFit="1" customWidth="1"/>
    <col min="2" max="2" width="29.7109375" style="54" customWidth="1"/>
    <col min="3" max="3" width="7.7109375" style="265" customWidth="1"/>
    <col min="4" max="4" width="44.28515625" style="54" customWidth="1"/>
    <col min="5" max="5" width="4.5703125" style="54" hidden="1" customWidth="1"/>
    <col min="6" max="6" width="4" style="54" hidden="1" customWidth="1"/>
    <col min="7" max="7" width="5.140625" style="263" hidden="1" customWidth="1"/>
    <col min="8" max="8" width="6" style="263" customWidth="1"/>
    <col min="9" max="9" width="28.140625" style="263" customWidth="1"/>
    <col min="10" max="11" width="3.85546875" style="54" hidden="1" customWidth="1"/>
    <col min="12" max="12" width="6.42578125" style="263" customWidth="1"/>
    <col min="13" max="13" width="9.7109375" style="54" customWidth="1"/>
    <col min="14" max="14" width="9.7109375" style="275" hidden="1" customWidth="1"/>
    <col min="15" max="15" width="10.42578125" style="177" customWidth="1"/>
    <col min="16" max="16" width="9.140625" style="54" customWidth="1"/>
    <col min="17" max="18" width="0" hidden="1" customWidth="1"/>
    <col min="19" max="16384" width="31" hidden="1"/>
  </cols>
  <sheetData>
    <row r="1" spans="1:16">
      <c r="A1" s="383" t="s">
        <v>446</v>
      </c>
      <c r="B1" s="383"/>
      <c r="C1" s="383"/>
      <c r="D1" s="383"/>
      <c r="E1" s="383"/>
      <c r="F1" s="383"/>
      <c r="G1" s="383"/>
      <c r="H1" s="383"/>
      <c r="I1" s="383"/>
      <c r="J1" s="383"/>
      <c r="K1" s="383"/>
      <c r="L1" s="383"/>
      <c r="M1" s="383"/>
      <c r="N1" s="383"/>
      <c r="O1" s="383"/>
      <c r="P1"/>
    </row>
    <row r="2" spans="1:16">
      <c r="A2" s="383"/>
      <c r="B2" s="383"/>
      <c r="C2" s="383"/>
      <c r="D2" s="383"/>
      <c r="E2" s="383"/>
      <c r="F2" s="383"/>
      <c r="G2" s="383"/>
      <c r="H2" s="383"/>
      <c r="I2" s="383"/>
      <c r="J2" s="383"/>
      <c r="K2" s="383"/>
      <c r="L2" s="383"/>
      <c r="M2" s="383"/>
      <c r="N2" s="383"/>
      <c r="O2" s="383"/>
      <c r="P2"/>
    </row>
    <row r="3" spans="1:16">
      <c r="A3" s="383"/>
      <c r="B3" s="383"/>
      <c r="C3" s="383"/>
      <c r="D3" s="383"/>
      <c r="E3" s="383"/>
      <c r="F3" s="383"/>
      <c r="G3" s="383"/>
      <c r="H3" s="383"/>
      <c r="I3" s="383"/>
      <c r="J3" s="383"/>
      <c r="K3" s="383"/>
      <c r="L3" s="383"/>
      <c r="M3" s="383"/>
      <c r="N3" s="383"/>
      <c r="O3" s="383"/>
      <c r="P3"/>
    </row>
    <row r="4" spans="1:16">
      <c r="A4" s="384"/>
      <c r="B4" s="384"/>
      <c r="C4" s="384"/>
      <c r="D4" s="384"/>
      <c r="E4" s="384"/>
      <c r="F4" s="384"/>
      <c r="G4" s="384"/>
      <c r="H4" s="384"/>
      <c r="I4" s="384"/>
      <c r="J4" s="384"/>
      <c r="K4" s="384"/>
      <c r="L4" s="384"/>
      <c r="M4" s="384"/>
      <c r="N4" s="384"/>
      <c r="O4" s="384"/>
      <c r="P4"/>
    </row>
    <row r="5" spans="1:16" ht="38.25">
      <c r="A5" s="247" t="s">
        <v>242</v>
      </c>
      <c r="B5" s="247" t="s">
        <v>161</v>
      </c>
      <c r="C5" s="248" t="s">
        <v>67</v>
      </c>
      <c r="D5" s="249" t="s">
        <v>54</v>
      </c>
      <c r="E5" s="249" t="s">
        <v>443</v>
      </c>
      <c r="F5" s="250" t="s">
        <v>245</v>
      </c>
      <c r="G5" s="251" t="s">
        <v>246</v>
      </c>
      <c r="H5" s="269" t="s">
        <v>248</v>
      </c>
      <c r="I5" s="251" t="s">
        <v>46</v>
      </c>
      <c r="J5" s="249" t="s">
        <v>444</v>
      </c>
      <c r="K5" s="250" t="s">
        <v>445</v>
      </c>
      <c r="L5" s="266" t="s">
        <v>68</v>
      </c>
      <c r="M5" s="252" t="s">
        <v>247</v>
      </c>
      <c r="N5" s="272" t="s">
        <v>162</v>
      </c>
      <c r="O5" s="272" t="s">
        <v>488</v>
      </c>
    </row>
    <row r="6" spans="1:16" ht="48">
      <c r="A6" s="243" t="s">
        <v>82</v>
      </c>
      <c r="B6" s="244" t="str">
        <f>Assets!$B$6</f>
        <v>Automated reservation, check-in and boarding procedure</v>
      </c>
      <c r="C6" s="245">
        <f>VLOOKUP(A6,Assets!$B$28:$C$47,2,FALSE)</f>
        <v>4.2</v>
      </c>
      <c r="D6" s="244" t="s">
        <v>376</v>
      </c>
      <c r="E6" s="246" t="str">
        <f t="shared" ref="E6:E69" si="0">LEFT(D6,3)</f>
        <v>V1.</v>
      </c>
      <c r="F6" s="246" t="str">
        <f t="shared" ref="F6:F69" si="1">SUBSTITUTE(E6,".","")</f>
        <v>V1</v>
      </c>
      <c r="G6" s="253" t="str">
        <f t="shared" ref="G6:G69" si="2">CONCATENATE(A6,F6)</f>
        <v>A1V1</v>
      </c>
      <c r="H6" s="270">
        <f>VLOOKUP(G6,'Assets+Vulnerabilities'!$H$4:$I$318,2,FALSE)</f>
        <v>3</v>
      </c>
      <c r="I6" s="255" t="s">
        <v>431</v>
      </c>
      <c r="J6" s="246" t="str">
        <f t="shared" ref="J6:J69" si="3">LEFT(I6,3)</f>
        <v>T6.</v>
      </c>
      <c r="K6" s="246" t="str">
        <f t="shared" ref="K6:K69" si="4">SUBSTITUTE(J6,".","")</f>
        <v>T6</v>
      </c>
      <c r="L6" s="267">
        <f>VLOOKUP(K6,Threats!$J$4:$K$33,2,FALSE)</f>
        <v>4</v>
      </c>
      <c r="M6" s="178" t="str">
        <f t="shared" ref="M6:M69" si="5">CONCATENATE(A6,".",F6,".",K6)</f>
        <v>A1.V1.T6</v>
      </c>
      <c r="N6" s="297">
        <f>C6+H6+L6-3</f>
        <v>8.1999999999999993</v>
      </c>
      <c r="O6" s="273">
        <f t="shared" ref="O6:O69" si="6">ROUND(N6,0)</f>
        <v>8</v>
      </c>
      <c r="P6" s="265"/>
    </row>
    <row r="7" spans="1:16" ht="48">
      <c r="A7" s="243" t="s">
        <v>82</v>
      </c>
      <c r="B7" s="244" t="str">
        <f>Assets!$B$6</f>
        <v>Automated reservation, check-in and boarding procedure</v>
      </c>
      <c r="C7" s="245">
        <f>VLOOKUP(A7,Assets!$B$28:$C$47,2,FALSE)</f>
        <v>4.2</v>
      </c>
      <c r="D7" s="244" t="s">
        <v>376</v>
      </c>
      <c r="E7" s="246" t="str">
        <f t="shared" si="0"/>
        <v>V1.</v>
      </c>
      <c r="F7" s="246" t="str">
        <f t="shared" si="1"/>
        <v>V1</v>
      </c>
      <c r="G7" s="253" t="str">
        <f t="shared" si="2"/>
        <v>A1V1</v>
      </c>
      <c r="H7" s="270">
        <f>VLOOKUP(G7,'Assets+Vulnerabilities'!$H$4:$I$318,2,FALSE)</f>
        <v>3</v>
      </c>
      <c r="I7" s="255" t="s">
        <v>417</v>
      </c>
      <c r="J7" s="246" t="str">
        <f t="shared" si="3"/>
        <v>T8.</v>
      </c>
      <c r="K7" s="246" t="str">
        <f t="shared" si="4"/>
        <v>T8</v>
      </c>
      <c r="L7" s="267">
        <f>VLOOKUP(K7,Threats!$J$4:$K$33,2,FALSE)</f>
        <v>4</v>
      </c>
      <c r="M7" s="178" t="str">
        <f t="shared" si="5"/>
        <v>A1.V1.T8</v>
      </c>
      <c r="N7" s="297">
        <f t="shared" ref="N7:N9" si="7">C7+H7+L7-3</f>
        <v>8.1999999999999993</v>
      </c>
      <c r="O7" s="273">
        <f t="shared" si="6"/>
        <v>8</v>
      </c>
    </row>
    <row r="8" spans="1:16" ht="48">
      <c r="A8" s="243" t="s">
        <v>82</v>
      </c>
      <c r="B8" s="244" t="str">
        <f>Assets!$B$6</f>
        <v>Automated reservation, check-in and boarding procedure</v>
      </c>
      <c r="C8" s="245">
        <f>VLOOKUP(A8,Assets!$B$28:$C$47,2,FALSE)</f>
        <v>4.2</v>
      </c>
      <c r="D8" s="244" t="s">
        <v>376</v>
      </c>
      <c r="E8" s="246" t="str">
        <f t="shared" si="0"/>
        <v>V1.</v>
      </c>
      <c r="F8" s="246" t="str">
        <f t="shared" si="1"/>
        <v>V1</v>
      </c>
      <c r="G8" s="253" t="str">
        <f t="shared" si="2"/>
        <v>A1V1</v>
      </c>
      <c r="H8" s="270">
        <f>VLOOKUP(G8,'Assets+Vulnerabilities'!$H$4:$I$318,2,FALSE)</f>
        <v>3</v>
      </c>
      <c r="I8" s="255" t="s">
        <v>406</v>
      </c>
      <c r="J8" s="246" t="str">
        <f t="shared" si="3"/>
        <v>T11</v>
      </c>
      <c r="K8" s="246" t="str">
        <f t="shared" si="4"/>
        <v>T11</v>
      </c>
      <c r="L8" s="267">
        <f>VLOOKUP(K8,Threats!$J$4:$K$33,2,FALSE)</f>
        <v>3</v>
      </c>
      <c r="M8" s="178" t="str">
        <f t="shared" si="5"/>
        <v>A1.V1.T11</v>
      </c>
      <c r="N8" s="297">
        <f t="shared" si="7"/>
        <v>7.1999999999999993</v>
      </c>
      <c r="O8" s="273">
        <f t="shared" si="6"/>
        <v>7</v>
      </c>
    </row>
    <row r="9" spans="1:16" ht="48">
      <c r="A9" s="243" t="s">
        <v>82</v>
      </c>
      <c r="B9" s="244" t="str">
        <f>Assets!$B$6</f>
        <v>Automated reservation, check-in and boarding procedure</v>
      </c>
      <c r="C9" s="245">
        <f>VLOOKUP(A9,Assets!$B$28:$C$47,2,FALSE)</f>
        <v>4.2</v>
      </c>
      <c r="D9" s="244" t="s">
        <v>376</v>
      </c>
      <c r="E9" s="246" t="str">
        <f t="shared" si="0"/>
        <v>V1.</v>
      </c>
      <c r="F9" s="246" t="str">
        <f t="shared" si="1"/>
        <v>V1</v>
      </c>
      <c r="G9" s="253" t="str">
        <f t="shared" si="2"/>
        <v>A1V1</v>
      </c>
      <c r="H9" s="270">
        <f>VLOOKUP(G9,'Assets+Vulnerabilities'!$H$4:$I$318,2,FALSE)</f>
        <v>3</v>
      </c>
      <c r="I9" s="255" t="s">
        <v>480</v>
      </c>
      <c r="J9" s="246" t="str">
        <f t="shared" si="3"/>
        <v>T12</v>
      </c>
      <c r="K9" s="246" t="str">
        <f t="shared" si="4"/>
        <v>T12</v>
      </c>
      <c r="L9" s="267">
        <f>VLOOKUP(K9,Threats!$J$4:$K$33,2,FALSE)</f>
        <v>4</v>
      </c>
      <c r="M9" s="178" t="str">
        <f t="shared" si="5"/>
        <v>A1.V1.T12</v>
      </c>
      <c r="N9" s="297">
        <f t="shared" si="7"/>
        <v>8.1999999999999993</v>
      </c>
      <c r="O9" s="273">
        <f t="shared" si="6"/>
        <v>8</v>
      </c>
    </row>
    <row r="10" spans="1:16" ht="48">
      <c r="A10" s="243" t="s">
        <v>82</v>
      </c>
      <c r="B10" s="244" t="str">
        <f>Assets!$B$6</f>
        <v>Automated reservation, check-in and boarding procedure</v>
      </c>
      <c r="C10" s="245">
        <f>VLOOKUP(A10,Assets!$B$28:$C$47,2,FALSE)</f>
        <v>4.2</v>
      </c>
      <c r="D10" s="244" t="s">
        <v>376</v>
      </c>
      <c r="E10" s="246" t="str">
        <f t="shared" si="0"/>
        <v>V1.</v>
      </c>
      <c r="F10" s="246" t="str">
        <f t="shared" si="1"/>
        <v>V1</v>
      </c>
      <c r="G10" s="253" t="str">
        <f t="shared" si="2"/>
        <v>A1V1</v>
      </c>
      <c r="H10" s="270">
        <f>VLOOKUP(G10,'Assets+Vulnerabilities'!$H$4:$I$318,2,FALSE)</f>
        <v>3</v>
      </c>
      <c r="I10" s="255" t="s">
        <v>479</v>
      </c>
      <c r="J10" s="246" t="str">
        <f t="shared" si="3"/>
        <v>T13</v>
      </c>
      <c r="K10" s="246" t="str">
        <f t="shared" si="4"/>
        <v>T13</v>
      </c>
      <c r="L10" s="267">
        <f>VLOOKUP(K10,Threats!$J$4:$K$33,2,FALSE)</f>
        <v>4</v>
      </c>
      <c r="M10" s="178" t="str">
        <f t="shared" si="5"/>
        <v>A1.V1.T13</v>
      </c>
      <c r="N10" s="297">
        <f t="shared" ref="N10:N68" si="8">C10+H10+L10-2</f>
        <v>9.1999999999999993</v>
      </c>
      <c r="O10" s="273">
        <f t="shared" si="6"/>
        <v>9</v>
      </c>
    </row>
    <row r="11" spans="1:16" ht="48">
      <c r="A11" s="243" t="s">
        <v>82</v>
      </c>
      <c r="B11" s="244" t="str">
        <f>Assets!$B$6</f>
        <v>Automated reservation, check-in and boarding procedure</v>
      </c>
      <c r="C11" s="245">
        <f>VLOOKUP(A11,Assets!$B$28:$C$47,2,FALSE)</f>
        <v>4.2</v>
      </c>
      <c r="D11" s="244" t="s">
        <v>376</v>
      </c>
      <c r="E11" s="246" t="str">
        <f t="shared" si="0"/>
        <v>V1.</v>
      </c>
      <c r="F11" s="246" t="str">
        <f t="shared" si="1"/>
        <v>V1</v>
      </c>
      <c r="G11" s="253" t="str">
        <f t="shared" si="2"/>
        <v>A1V1</v>
      </c>
      <c r="H11" s="270">
        <f>VLOOKUP(G11,'Assets+Vulnerabilities'!$H$4:$I$318,2,FALSE)</f>
        <v>3</v>
      </c>
      <c r="I11" s="255" t="s">
        <v>409</v>
      </c>
      <c r="J11" s="246" t="str">
        <f t="shared" si="3"/>
        <v>T14</v>
      </c>
      <c r="K11" s="246" t="str">
        <f t="shared" si="4"/>
        <v>T14</v>
      </c>
      <c r="L11" s="267">
        <f>VLOOKUP(K11,Threats!$J$4:$K$33,2,FALSE)</f>
        <v>4</v>
      </c>
      <c r="M11" s="178" t="str">
        <f t="shared" si="5"/>
        <v>A1.V1.T14</v>
      </c>
      <c r="N11" s="297">
        <f t="shared" si="8"/>
        <v>9.1999999999999993</v>
      </c>
      <c r="O11" s="273">
        <f t="shared" si="6"/>
        <v>9</v>
      </c>
    </row>
    <row r="12" spans="1:16" ht="48">
      <c r="A12" s="243" t="s">
        <v>82</v>
      </c>
      <c r="B12" s="244" t="str">
        <f>Assets!$B$6</f>
        <v>Automated reservation, check-in and boarding procedure</v>
      </c>
      <c r="C12" s="245">
        <f>VLOOKUP(A12,Assets!$B$28:$C$47,2,FALSE)</f>
        <v>4.2</v>
      </c>
      <c r="D12" s="244" t="s">
        <v>376</v>
      </c>
      <c r="E12" s="246" t="str">
        <f t="shared" si="0"/>
        <v>V1.</v>
      </c>
      <c r="F12" s="246" t="str">
        <f t="shared" si="1"/>
        <v>V1</v>
      </c>
      <c r="G12" s="253" t="str">
        <f t="shared" si="2"/>
        <v>A1V1</v>
      </c>
      <c r="H12" s="270">
        <f>VLOOKUP(G12,'Assets+Vulnerabilities'!$H$4:$I$318,2,FALSE)</f>
        <v>3</v>
      </c>
      <c r="I12" s="255" t="s">
        <v>433</v>
      </c>
      <c r="J12" s="246" t="str">
        <f t="shared" si="3"/>
        <v>T27</v>
      </c>
      <c r="K12" s="246" t="str">
        <f t="shared" si="4"/>
        <v>T27</v>
      </c>
      <c r="L12" s="267">
        <f>VLOOKUP(K12,Threats!$J$4:$K$33,2,FALSE)</f>
        <v>3</v>
      </c>
      <c r="M12" s="178" t="str">
        <f t="shared" si="5"/>
        <v>A1.V1.T27</v>
      </c>
      <c r="N12" s="297">
        <f t="shared" si="8"/>
        <v>8.1999999999999993</v>
      </c>
      <c r="O12" s="273">
        <f t="shared" si="6"/>
        <v>8</v>
      </c>
    </row>
    <row r="13" spans="1:16" ht="24">
      <c r="A13" s="243" t="s">
        <v>82</v>
      </c>
      <c r="B13" s="244" t="str">
        <f>Assets!$B$6</f>
        <v>Automated reservation, check-in and boarding procedure</v>
      </c>
      <c r="C13" s="245">
        <f>VLOOKUP(A13,Assets!$B$28:$C$47,2,FALSE)</f>
        <v>4.2</v>
      </c>
      <c r="D13" s="244" t="s">
        <v>387</v>
      </c>
      <c r="E13" s="246" t="str">
        <f t="shared" si="0"/>
        <v>V10</v>
      </c>
      <c r="F13" s="246" t="str">
        <f t="shared" si="1"/>
        <v>V10</v>
      </c>
      <c r="G13" s="253" t="str">
        <f t="shared" si="2"/>
        <v>A1V10</v>
      </c>
      <c r="H13" s="270">
        <f>VLOOKUP(G13,'Assets+Vulnerabilities'!$H$4:$I$318,2,FALSE)</f>
        <v>3</v>
      </c>
      <c r="I13" s="255" t="s">
        <v>410</v>
      </c>
      <c r="J13" s="246" t="str">
        <f t="shared" si="3"/>
        <v>T1.</v>
      </c>
      <c r="K13" s="246" t="str">
        <f t="shared" si="4"/>
        <v>T1</v>
      </c>
      <c r="L13" s="267">
        <f>VLOOKUP(K13,Threats!$J$4:$K$33,2,FALSE)</f>
        <v>3</v>
      </c>
      <c r="M13" s="178" t="str">
        <f t="shared" si="5"/>
        <v>A1.V10.T1</v>
      </c>
      <c r="N13" s="297">
        <f t="shared" si="8"/>
        <v>8.1999999999999993</v>
      </c>
      <c r="O13" s="273">
        <f t="shared" si="6"/>
        <v>8</v>
      </c>
    </row>
    <row r="14" spans="1:16" ht="24">
      <c r="A14" s="243" t="s">
        <v>82</v>
      </c>
      <c r="B14" s="244" t="str">
        <f>Assets!$B$6</f>
        <v>Automated reservation, check-in and boarding procedure</v>
      </c>
      <c r="C14" s="245">
        <f>VLOOKUP(A14,Assets!$B$28:$C$47,2,FALSE)</f>
        <v>4.2</v>
      </c>
      <c r="D14" s="244" t="s">
        <v>387</v>
      </c>
      <c r="E14" s="246" t="str">
        <f t="shared" si="0"/>
        <v>V10</v>
      </c>
      <c r="F14" s="246" t="str">
        <f t="shared" si="1"/>
        <v>V10</v>
      </c>
      <c r="G14" s="253" t="str">
        <f t="shared" si="2"/>
        <v>A1V10</v>
      </c>
      <c r="H14" s="270">
        <f>VLOOKUP(G14,'Assets+Vulnerabilities'!$H$4:$I$318,2,FALSE)</f>
        <v>3</v>
      </c>
      <c r="I14" s="255" t="s">
        <v>406</v>
      </c>
      <c r="J14" s="246" t="str">
        <f t="shared" si="3"/>
        <v>T11</v>
      </c>
      <c r="K14" s="246" t="str">
        <f t="shared" si="4"/>
        <v>T11</v>
      </c>
      <c r="L14" s="267">
        <f>VLOOKUP(K14,Threats!$J$4:$K$33,2,FALSE)</f>
        <v>3</v>
      </c>
      <c r="M14" s="178" t="str">
        <f t="shared" si="5"/>
        <v>A1.V10.T11</v>
      </c>
      <c r="N14" s="297">
        <f t="shared" ref="N14:N15" si="9">C14+H14+L14-3</f>
        <v>7.1999999999999993</v>
      </c>
      <c r="O14" s="273">
        <f t="shared" si="6"/>
        <v>7</v>
      </c>
    </row>
    <row r="15" spans="1:16" ht="24">
      <c r="A15" s="243" t="s">
        <v>82</v>
      </c>
      <c r="B15" s="244" t="str">
        <f>Assets!$B$6</f>
        <v>Automated reservation, check-in and boarding procedure</v>
      </c>
      <c r="C15" s="245">
        <f>VLOOKUP(A15,Assets!$B$28:$C$47,2,FALSE)</f>
        <v>4.2</v>
      </c>
      <c r="D15" s="244" t="s">
        <v>387</v>
      </c>
      <c r="E15" s="246" t="str">
        <f t="shared" si="0"/>
        <v>V10</v>
      </c>
      <c r="F15" s="246" t="str">
        <f t="shared" si="1"/>
        <v>V10</v>
      </c>
      <c r="G15" s="253" t="str">
        <f t="shared" si="2"/>
        <v>A1V10</v>
      </c>
      <c r="H15" s="270">
        <f>VLOOKUP(G15,'Assets+Vulnerabilities'!$H$4:$I$318,2,FALSE)</f>
        <v>3</v>
      </c>
      <c r="I15" s="255" t="s">
        <v>480</v>
      </c>
      <c r="J15" s="246" t="str">
        <f t="shared" si="3"/>
        <v>T12</v>
      </c>
      <c r="K15" s="246" t="str">
        <f t="shared" si="4"/>
        <v>T12</v>
      </c>
      <c r="L15" s="267">
        <f>VLOOKUP(K15,Threats!$J$4:$K$33,2,FALSE)</f>
        <v>4</v>
      </c>
      <c r="M15" s="178" t="str">
        <f t="shared" si="5"/>
        <v>A1.V10.T12</v>
      </c>
      <c r="N15" s="297">
        <f t="shared" si="9"/>
        <v>8.1999999999999993</v>
      </c>
      <c r="O15" s="273">
        <f t="shared" si="6"/>
        <v>8</v>
      </c>
    </row>
    <row r="16" spans="1:16" ht="24">
      <c r="A16" s="243" t="s">
        <v>82</v>
      </c>
      <c r="B16" s="244" t="str">
        <f>Assets!$B$6</f>
        <v>Automated reservation, check-in and boarding procedure</v>
      </c>
      <c r="C16" s="245">
        <f>VLOOKUP(A16,Assets!$B$28:$C$47,2,FALSE)</f>
        <v>4.2</v>
      </c>
      <c r="D16" s="244" t="s">
        <v>387</v>
      </c>
      <c r="E16" s="246" t="str">
        <f t="shared" si="0"/>
        <v>V10</v>
      </c>
      <c r="F16" s="246" t="str">
        <f t="shared" si="1"/>
        <v>V10</v>
      </c>
      <c r="G16" s="253" t="str">
        <f t="shared" si="2"/>
        <v>A1V10</v>
      </c>
      <c r="H16" s="270">
        <f>VLOOKUP(G16,'Assets+Vulnerabilities'!$H$4:$I$318,2,FALSE)</f>
        <v>3</v>
      </c>
      <c r="I16" s="255" t="s">
        <v>412</v>
      </c>
      <c r="J16" s="246" t="str">
        <f t="shared" si="3"/>
        <v>T22</v>
      </c>
      <c r="K16" s="246" t="str">
        <f t="shared" si="4"/>
        <v>T22</v>
      </c>
      <c r="L16" s="267">
        <f>VLOOKUP(K16,Threats!$J$4:$K$33,2,FALSE)</f>
        <v>4</v>
      </c>
      <c r="M16" s="178" t="str">
        <f t="shared" si="5"/>
        <v>A1.V10.T22</v>
      </c>
      <c r="N16" s="297">
        <f t="shared" si="8"/>
        <v>9.1999999999999993</v>
      </c>
      <c r="O16" s="273">
        <f t="shared" si="6"/>
        <v>9</v>
      </c>
    </row>
    <row r="17" spans="1:16" ht="24">
      <c r="A17" s="243" t="s">
        <v>82</v>
      </c>
      <c r="B17" s="244" t="str">
        <f>Assets!$B$6</f>
        <v>Automated reservation, check-in and boarding procedure</v>
      </c>
      <c r="C17" s="245">
        <f>VLOOKUP(A17,Assets!$B$28:$C$47,2,FALSE)</f>
        <v>4.2</v>
      </c>
      <c r="D17" s="244" t="s">
        <v>387</v>
      </c>
      <c r="E17" s="246" t="str">
        <f t="shared" si="0"/>
        <v>V10</v>
      </c>
      <c r="F17" s="246" t="str">
        <f t="shared" si="1"/>
        <v>V10</v>
      </c>
      <c r="G17" s="253" t="str">
        <f t="shared" si="2"/>
        <v>A1V10</v>
      </c>
      <c r="H17" s="270">
        <f>VLOOKUP(G17,'Assets+Vulnerabilities'!$H$4:$I$318,2,FALSE)</f>
        <v>3</v>
      </c>
      <c r="I17" s="255" t="s">
        <v>413</v>
      </c>
      <c r="J17" s="246" t="str">
        <f t="shared" si="3"/>
        <v>T25</v>
      </c>
      <c r="K17" s="246" t="str">
        <f t="shared" si="4"/>
        <v>T25</v>
      </c>
      <c r="L17" s="267">
        <f>VLOOKUP(K17,Threats!$J$4:$K$33,2,FALSE)</f>
        <v>3</v>
      </c>
      <c r="M17" s="178" t="str">
        <f t="shared" si="5"/>
        <v>A1.V10.T25</v>
      </c>
      <c r="N17" s="297">
        <f t="shared" si="8"/>
        <v>8.1999999999999993</v>
      </c>
      <c r="O17" s="273">
        <f t="shared" si="6"/>
        <v>8</v>
      </c>
    </row>
    <row r="18" spans="1:16" ht="24">
      <c r="A18" s="243" t="s">
        <v>82</v>
      </c>
      <c r="B18" s="244" t="str">
        <f>Assets!$B$6</f>
        <v>Automated reservation, check-in and boarding procedure</v>
      </c>
      <c r="C18" s="245">
        <f>VLOOKUP(A18,Assets!$B$28:$C$47,2,FALSE)</f>
        <v>4.2</v>
      </c>
      <c r="D18" s="244" t="s">
        <v>387</v>
      </c>
      <c r="E18" s="246" t="str">
        <f t="shared" si="0"/>
        <v>V10</v>
      </c>
      <c r="F18" s="246" t="str">
        <f t="shared" si="1"/>
        <v>V10</v>
      </c>
      <c r="G18" s="253" t="str">
        <f t="shared" si="2"/>
        <v>A1V10</v>
      </c>
      <c r="H18" s="270">
        <f>VLOOKUP(G18,'Assets+Vulnerabilities'!$H$4:$I$318,2,FALSE)</f>
        <v>3</v>
      </c>
      <c r="I18" s="255" t="s">
        <v>428</v>
      </c>
      <c r="J18" s="246" t="str">
        <f t="shared" si="3"/>
        <v>T28</v>
      </c>
      <c r="K18" s="246" t="str">
        <f t="shared" si="4"/>
        <v>T28</v>
      </c>
      <c r="L18" s="267">
        <f>VLOOKUP(K18,Threats!$J$4:$K$33,2,FALSE)</f>
        <v>4</v>
      </c>
      <c r="M18" s="178" t="str">
        <f t="shared" si="5"/>
        <v>A1.V10.T28</v>
      </c>
      <c r="N18" s="297">
        <f t="shared" si="8"/>
        <v>9.1999999999999993</v>
      </c>
      <c r="O18" s="273">
        <f t="shared" si="6"/>
        <v>9</v>
      </c>
    </row>
    <row r="19" spans="1:16" ht="24">
      <c r="A19" s="243" t="s">
        <v>82</v>
      </c>
      <c r="B19" s="244" t="str">
        <f>Assets!$B$6</f>
        <v>Automated reservation, check-in and boarding procedure</v>
      </c>
      <c r="C19" s="245">
        <f>VLOOKUP(A19,Assets!$B$28:$C$47,2,FALSE)</f>
        <v>4.2</v>
      </c>
      <c r="D19" s="244" t="s">
        <v>372</v>
      </c>
      <c r="E19" s="246" t="str">
        <f t="shared" si="0"/>
        <v>V12</v>
      </c>
      <c r="F19" s="246" t="str">
        <f t="shared" si="1"/>
        <v>V12</v>
      </c>
      <c r="G19" s="253" t="str">
        <f t="shared" si="2"/>
        <v>A1V12</v>
      </c>
      <c r="H19" s="270">
        <f>VLOOKUP(G19,'Assets+Vulnerabilities'!$H$4:$I$318,2,FALSE)</f>
        <v>3</v>
      </c>
      <c r="I19" s="255" t="s">
        <v>418</v>
      </c>
      <c r="J19" s="246" t="str">
        <f t="shared" si="3"/>
        <v>T9.</v>
      </c>
      <c r="K19" s="246" t="str">
        <f t="shared" si="4"/>
        <v>T9</v>
      </c>
      <c r="L19" s="267">
        <f>VLOOKUP(K19,Threats!$J$4:$K$33,2,FALSE)</f>
        <v>3</v>
      </c>
      <c r="M19" s="178" t="str">
        <f t="shared" si="5"/>
        <v>A1.V12.T9</v>
      </c>
      <c r="N19" s="297">
        <f t="shared" ref="N19:N28" si="10">C19+H19+L19-3</f>
        <v>7.1999999999999993</v>
      </c>
      <c r="O19" s="273">
        <f t="shared" si="6"/>
        <v>7</v>
      </c>
    </row>
    <row r="20" spans="1:16" ht="24">
      <c r="A20" s="243" t="s">
        <v>82</v>
      </c>
      <c r="B20" s="244" t="str">
        <f>Assets!$B$6</f>
        <v>Automated reservation, check-in and boarding procedure</v>
      </c>
      <c r="C20" s="245">
        <f>VLOOKUP(A20,Assets!$B$28:$C$47,2,FALSE)</f>
        <v>4.2</v>
      </c>
      <c r="D20" s="244" t="s">
        <v>372</v>
      </c>
      <c r="E20" s="246" t="str">
        <f t="shared" si="0"/>
        <v>V12</v>
      </c>
      <c r="F20" s="246" t="str">
        <f t="shared" si="1"/>
        <v>V12</v>
      </c>
      <c r="G20" s="253" t="str">
        <f t="shared" si="2"/>
        <v>A1V12</v>
      </c>
      <c r="H20" s="270">
        <f>VLOOKUP(G20,'Assets+Vulnerabilities'!$H$4:$I$318,2,FALSE)</f>
        <v>3</v>
      </c>
      <c r="I20" s="255" t="s">
        <v>436</v>
      </c>
      <c r="J20" s="246" t="str">
        <f t="shared" si="3"/>
        <v>T10</v>
      </c>
      <c r="K20" s="246" t="str">
        <f t="shared" si="4"/>
        <v>T10</v>
      </c>
      <c r="L20" s="267">
        <f>VLOOKUP(K20,Threats!$J$4:$K$33,2,FALSE)</f>
        <v>4</v>
      </c>
      <c r="M20" s="178" t="str">
        <f t="shared" si="5"/>
        <v>A1.V12.T10</v>
      </c>
      <c r="N20" s="297">
        <f t="shared" si="10"/>
        <v>8.1999999999999993</v>
      </c>
      <c r="O20" s="273">
        <f t="shared" si="6"/>
        <v>8</v>
      </c>
    </row>
    <row r="21" spans="1:16" ht="24">
      <c r="A21" s="243" t="s">
        <v>82</v>
      </c>
      <c r="B21" s="244" t="str">
        <f>Assets!$B$6</f>
        <v>Automated reservation, check-in and boarding procedure</v>
      </c>
      <c r="C21" s="245">
        <f>VLOOKUP(A21,Assets!$B$28:$C$47,2,FALSE)</f>
        <v>4.2</v>
      </c>
      <c r="D21" s="244" t="s">
        <v>372</v>
      </c>
      <c r="E21" s="246" t="str">
        <f t="shared" si="0"/>
        <v>V12</v>
      </c>
      <c r="F21" s="246" t="str">
        <f t="shared" si="1"/>
        <v>V12</v>
      </c>
      <c r="G21" s="253" t="str">
        <f t="shared" si="2"/>
        <v>A1V12</v>
      </c>
      <c r="H21" s="270">
        <f>VLOOKUP(G21,'Assets+Vulnerabilities'!$H$4:$I$318,2,FALSE)</f>
        <v>3</v>
      </c>
      <c r="I21" s="255" t="s">
        <v>406</v>
      </c>
      <c r="J21" s="246" t="str">
        <f t="shared" si="3"/>
        <v>T11</v>
      </c>
      <c r="K21" s="246" t="str">
        <f t="shared" si="4"/>
        <v>T11</v>
      </c>
      <c r="L21" s="267">
        <f>VLOOKUP(K21,Threats!$J$4:$K$33,2,FALSE)</f>
        <v>3</v>
      </c>
      <c r="M21" s="178" t="str">
        <f t="shared" si="5"/>
        <v>A1.V12.T11</v>
      </c>
      <c r="N21" s="297">
        <f t="shared" si="10"/>
        <v>7.1999999999999993</v>
      </c>
      <c r="O21" s="273">
        <f t="shared" si="6"/>
        <v>7</v>
      </c>
    </row>
    <row r="22" spans="1:16" ht="24">
      <c r="A22" s="243" t="s">
        <v>82</v>
      </c>
      <c r="B22" s="244" t="str">
        <f>Assets!$B$6</f>
        <v>Automated reservation, check-in and boarding procedure</v>
      </c>
      <c r="C22" s="245">
        <f>VLOOKUP(A22,Assets!$B$28:$C$47,2,FALSE)</f>
        <v>4.2</v>
      </c>
      <c r="D22" s="244" t="s">
        <v>372</v>
      </c>
      <c r="E22" s="246" t="str">
        <f t="shared" si="0"/>
        <v>V12</v>
      </c>
      <c r="F22" s="246" t="str">
        <f t="shared" si="1"/>
        <v>V12</v>
      </c>
      <c r="G22" s="253" t="str">
        <f t="shared" si="2"/>
        <v>A1V12</v>
      </c>
      <c r="H22" s="270">
        <f>VLOOKUP(G22,'Assets+Vulnerabilities'!$H$4:$I$318,2,FALSE)</f>
        <v>3</v>
      </c>
      <c r="I22" s="255" t="s">
        <v>480</v>
      </c>
      <c r="J22" s="246" t="str">
        <f t="shared" si="3"/>
        <v>T12</v>
      </c>
      <c r="K22" s="246" t="str">
        <f t="shared" si="4"/>
        <v>T12</v>
      </c>
      <c r="L22" s="267">
        <f>VLOOKUP(K22,Threats!$J$4:$K$33,2,FALSE)</f>
        <v>4</v>
      </c>
      <c r="M22" s="178" t="str">
        <f t="shared" si="5"/>
        <v>A1.V12.T12</v>
      </c>
      <c r="N22" s="297">
        <f t="shared" si="10"/>
        <v>8.1999999999999993</v>
      </c>
      <c r="O22" s="273">
        <f t="shared" si="6"/>
        <v>8</v>
      </c>
    </row>
    <row r="23" spans="1:16" ht="24">
      <c r="A23" s="243" t="s">
        <v>82</v>
      </c>
      <c r="B23" s="244" t="str">
        <f>Assets!$B$6</f>
        <v>Automated reservation, check-in and boarding procedure</v>
      </c>
      <c r="C23" s="245">
        <f>VLOOKUP(A23,Assets!$B$28:$C$47,2,FALSE)</f>
        <v>4.2</v>
      </c>
      <c r="D23" s="244" t="s">
        <v>372</v>
      </c>
      <c r="E23" s="246" t="str">
        <f t="shared" si="0"/>
        <v>V12</v>
      </c>
      <c r="F23" s="246" t="str">
        <f t="shared" si="1"/>
        <v>V12</v>
      </c>
      <c r="G23" s="253" t="str">
        <f t="shared" si="2"/>
        <v>A1V12</v>
      </c>
      <c r="H23" s="270">
        <f>VLOOKUP(G23,'Assets+Vulnerabilities'!$H$4:$I$318,2,FALSE)</f>
        <v>3</v>
      </c>
      <c r="I23" s="255" t="s">
        <v>420</v>
      </c>
      <c r="J23" s="246" t="str">
        <f t="shared" si="3"/>
        <v>T30</v>
      </c>
      <c r="K23" s="246" t="str">
        <f t="shared" si="4"/>
        <v>T30</v>
      </c>
      <c r="L23" s="267">
        <f>VLOOKUP(K23,Threats!$J$4:$K$33,2,FALSE)</f>
        <v>4</v>
      </c>
      <c r="M23" s="178" t="str">
        <f t="shared" si="5"/>
        <v>A1.V12.T30</v>
      </c>
      <c r="N23" s="297">
        <f t="shared" si="10"/>
        <v>8.1999999999999993</v>
      </c>
      <c r="O23" s="273">
        <f t="shared" si="6"/>
        <v>8</v>
      </c>
    </row>
    <row r="24" spans="1:16" ht="24">
      <c r="A24" s="243" t="s">
        <v>82</v>
      </c>
      <c r="B24" s="244" t="str">
        <f>Assets!$B$6</f>
        <v>Automated reservation, check-in and boarding procedure</v>
      </c>
      <c r="C24" s="245">
        <f>VLOOKUP(A24,Assets!$B$28:$C$47,2,FALSE)</f>
        <v>4.2</v>
      </c>
      <c r="D24" s="244" t="s">
        <v>372</v>
      </c>
      <c r="E24" s="246" t="str">
        <f t="shared" si="0"/>
        <v>V12</v>
      </c>
      <c r="F24" s="246" t="str">
        <f t="shared" si="1"/>
        <v>V12</v>
      </c>
      <c r="G24" s="253" t="str">
        <f t="shared" si="2"/>
        <v>A1V12</v>
      </c>
      <c r="H24" s="270">
        <f>VLOOKUP(G24,'Assets+Vulnerabilities'!$H$4:$I$318,2,FALSE)</f>
        <v>3</v>
      </c>
      <c r="I24" s="255" t="s">
        <v>418</v>
      </c>
      <c r="J24" s="246" t="str">
        <f t="shared" si="3"/>
        <v>T9.</v>
      </c>
      <c r="K24" s="246" t="str">
        <f t="shared" si="4"/>
        <v>T9</v>
      </c>
      <c r="L24" s="267">
        <f>VLOOKUP(K24,Threats!$J$4:$K$33,2,FALSE)</f>
        <v>3</v>
      </c>
      <c r="M24" s="178" t="str">
        <f t="shared" si="5"/>
        <v>A1.V12.T9</v>
      </c>
      <c r="N24" s="297">
        <f t="shared" si="10"/>
        <v>7.1999999999999993</v>
      </c>
      <c r="O24" s="273">
        <f t="shared" si="6"/>
        <v>7</v>
      </c>
      <c r="P24" s="22"/>
    </row>
    <row r="25" spans="1:16" ht="24">
      <c r="A25" s="243" t="s">
        <v>82</v>
      </c>
      <c r="B25" s="244" t="str">
        <f>Assets!$B$6</f>
        <v>Automated reservation, check-in and boarding procedure</v>
      </c>
      <c r="C25" s="245">
        <f>VLOOKUP(A25,Assets!$B$28:$C$47,2,FALSE)</f>
        <v>4.2</v>
      </c>
      <c r="D25" s="244" t="s">
        <v>372</v>
      </c>
      <c r="E25" s="246" t="str">
        <f t="shared" si="0"/>
        <v>V12</v>
      </c>
      <c r="F25" s="246" t="str">
        <f t="shared" si="1"/>
        <v>V12</v>
      </c>
      <c r="G25" s="253" t="str">
        <f t="shared" si="2"/>
        <v>A1V12</v>
      </c>
      <c r="H25" s="270">
        <f>VLOOKUP(G25,'Assets+Vulnerabilities'!$H$4:$I$318,2,FALSE)</f>
        <v>3</v>
      </c>
      <c r="I25" s="255" t="s">
        <v>436</v>
      </c>
      <c r="J25" s="246" t="str">
        <f t="shared" si="3"/>
        <v>T10</v>
      </c>
      <c r="K25" s="246" t="str">
        <f t="shared" si="4"/>
        <v>T10</v>
      </c>
      <c r="L25" s="267">
        <f>VLOOKUP(K25,Threats!$J$4:$K$33,2,FALSE)</f>
        <v>4</v>
      </c>
      <c r="M25" s="178" t="str">
        <f t="shared" si="5"/>
        <v>A1.V12.T10</v>
      </c>
      <c r="N25" s="297">
        <f t="shared" si="10"/>
        <v>8.1999999999999993</v>
      </c>
      <c r="O25" s="273">
        <f t="shared" si="6"/>
        <v>8</v>
      </c>
      <c r="P25" s="22"/>
    </row>
    <row r="26" spans="1:16" ht="24">
      <c r="A26" s="243" t="s">
        <v>82</v>
      </c>
      <c r="B26" s="244" t="str">
        <f>Assets!$B$6</f>
        <v>Automated reservation, check-in and boarding procedure</v>
      </c>
      <c r="C26" s="245">
        <f>VLOOKUP(A26,Assets!$B$28:$C$47,2,FALSE)</f>
        <v>4.2</v>
      </c>
      <c r="D26" s="244" t="s">
        <v>372</v>
      </c>
      <c r="E26" s="246" t="str">
        <f t="shared" si="0"/>
        <v>V12</v>
      </c>
      <c r="F26" s="246" t="str">
        <f t="shared" si="1"/>
        <v>V12</v>
      </c>
      <c r="G26" s="253" t="str">
        <f t="shared" si="2"/>
        <v>A1V12</v>
      </c>
      <c r="H26" s="270">
        <f>VLOOKUP(G26,'Assets+Vulnerabilities'!$H$4:$I$318,2,FALSE)</f>
        <v>3</v>
      </c>
      <c r="I26" s="255" t="s">
        <v>406</v>
      </c>
      <c r="J26" s="246" t="str">
        <f t="shared" si="3"/>
        <v>T11</v>
      </c>
      <c r="K26" s="246" t="str">
        <f t="shared" si="4"/>
        <v>T11</v>
      </c>
      <c r="L26" s="267">
        <f>VLOOKUP(K26,Threats!$J$4:$K$33,2,FALSE)</f>
        <v>3</v>
      </c>
      <c r="M26" s="178" t="str">
        <f t="shared" si="5"/>
        <v>A1.V12.T11</v>
      </c>
      <c r="N26" s="297">
        <f t="shared" si="10"/>
        <v>7.1999999999999993</v>
      </c>
      <c r="O26" s="273">
        <f t="shared" si="6"/>
        <v>7</v>
      </c>
      <c r="P26" s="22"/>
    </row>
    <row r="27" spans="1:16" ht="24">
      <c r="A27" s="243" t="s">
        <v>82</v>
      </c>
      <c r="B27" s="244" t="str">
        <f>Assets!$B$6</f>
        <v>Automated reservation, check-in and boarding procedure</v>
      </c>
      <c r="C27" s="245">
        <f>VLOOKUP(A27,Assets!$B$28:$C$47,2,FALSE)</f>
        <v>4.2</v>
      </c>
      <c r="D27" s="244" t="s">
        <v>372</v>
      </c>
      <c r="E27" s="246" t="str">
        <f t="shared" si="0"/>
        <v>V12</v>
      </c>
      <c r="F27" s="246" t="str">
        <f t="shared" si="1"/>
        <v>V12</v>
      </c>
      <c r="G27" s="253" t="str">
        <f t="shared" si="2"/>
        <v>A1V12</v>
      </c>
      <c r="H27" s="270">
        <f>VLOOKUP(G27,'Assets+Vulnerabilities'!$H$4:$I$318,2,FALSE)</f>
        <v>3</v>
      </c>
      <c r="I27" s="255" t="s">
        <v>480</v>
      </c>
      <c r="J27" s="246" t="str">
        <f t="shared" si="3"/>
        <v>T12</v>
      </c>
      <c r="K27" s="246" t="str">
        <f t="shared" si="4"/>
        <v>T12</v>
      </c>
      <c r="L27" s="267">
        <f>VLOOKUP(K27,Threats!$J$4:$K$33,2,FALSE)</f>
        <v>4</v>
      </c>
      <c r="M27" s="178" t="str">
        <f t="shared" si="5"/>
        <v>A1.V12.T12</v>
      </c>
      <c r="N27" s="297">
        <f t="shared" si="10"/>
        <v>8.1999999999999993</v>
      </c>
      <c r="O27" s="273">
        <f t="shared" si="6"/>
        <v>8</v>
      </c>
      <c r="P27" s="22"/>
    </row>
    <row r="28" spans="1:16" ht="24">
      <c r="A28" s="243" t="s">
        <v>82</v>
      </c>
      <c r="B28" s="244" t="str">
        <f>Assets!$B$6</f>
        <v>Automated reservation, check-in and boarding procedure</v>
      </c>
      <c r="C28" s="245">
        <f>VLOOKUP(A28,Assets!$B$28:$C$47,2,FALSE)</f>
        <v>4.2</v>
      </c>
      <c r="D28" s="244" t="s">
        <v>372</v>
      </c>
      <c r="E28" s="246" t="str">
        <f t="shared" si="0"/>
        <v>V12</v>
      </c>
      <c r="F28" s="246" t="str">
        <f t="shared" si="1"/>
        <v>V12</v>
      </c>
      <c r="G28" s="253" t="str">
        <f t="shared" si="2"/>
        <v>A1V12</v>
      </c>
      <c r="H28" s="270">
        <f>VLOOKUP(G28,'Assets+Vulnerabilities'!$H$4:$I$318,2,FALSE)</f>
        <v>3</v>
      </c>
      <c r="I28" s="255" t="s">
        <v>420</v>
      </c>
      <c r="J28" s="246" t="str">
        <f t="shared" si="3"/>
        <v>T30</v>
      </c>
      <c r="K28" s="246" t="str">
        <f t="shared" si="4"/>
        <v>T30</v>
      </c>
      <c r="L28" s="267">
        <f>VLOOKUP(K28,Threats!$J$4:$K$33,2,FALSE)</f>
        <v>4</v>
      </c>
      <c r="M28" s="178" t="str">
        <f t="shared" si="5"/>
        <v>A1.V12.T30</v>
      </c>
      <c r="N28" s="297">
        <f t="shared" si="10"/>
        <v>8.1999999999999993</v>
      </c>
      <c r="O28" s="273">
        <f t="shared" si="6"/>
        <v>8</v>
      </c>
      <c r="P28" s="22"/>
    </row>
    <row r="29" spans="1:16" ht="48">
      <c r="A29" s="243" t="s">
        <v>82</v>
      </c>
      <c r="B29" s="244" t="str">
        <f>Assets!$B$6</f>
        <v>Automated reservation, check-in and boarding procedure</v>
      </c>
      <c r="C29" s="245">
        <f>VLOOKUP(A29,Assets!$B$28:$C$47,2,FALSE)</f>
        <v>4.2</v>
      </c>
      <c r="D29" s="244" t="s">
        <v>372</v>
      </c>
      <c r="E29" s="246" t="str">
        <f t="shared" si="0"/>
        <v>V12</v>
      </c>
      <c r="F29" s="246" t="str">
        <f t="shared" si="1"/>
        <v>V12</v>
      </c>
      <c r="G29" s="253" t="str">
        <f t="shared" si="2"/>
        <v>A1V12</v>
      </c>
      <c r="H29" s="270">
        <f>VLOOKUP(G29,'Assets+Vulnerabilities'!$H$4:$I$318,2,FALSE)</f>
        <v>3</v>
      </c>
      <c r="I29" s="255" t="s">
        <v>479</v>
      </c>
      <c r="J29" s="246" t="str">
        <f t="shared" si="3"/>
        <v>T13</v>
      </c>
      <c r="K29" s="246" t="str">
        <f t="shared" si="4"/>
        <v>T13</v>
      </c>
      <c r="L29" s="267">
        <f>VLOOKUP(K29,Threats!$J$4:$K$33,2,FALSE)</f>
        <v>4</v>
      </c>
      <c r="M29" s="178" t="str">
        <f t="shared" si="5"/>
        <v>A1.V12.T13</v>
      </c>
      <c r="N29" s="297">
        <f t="shared" si="8"/>
        <v>9.1999999999999993</v>
      </c>
      <c r="O29" s="273">
        <f t="shared" si="6"/>
        <v>9</v>
      </c>
      <c r="P29" s="22"/>
    </row>
    <row r="30" spans="1:16" ht="24">
      <c r="A30" s="243" t="s">
        <v>82</v>
      </c>
      <c r="B30" s="244" t="str">
        <f>Assets!$B$6</f>
        <v>Automated reservation, check-in and boarding procedure</v>
      </c>
      <c r="C30" s="245">
        <f>VLOOKUP(A30,Assets!$B$28:$C$47,2,FALSE)</f>
        <v>4.2</v>
      </c>
      <c r="D30" s="244" t="s">
        <v>377</v>
      </c>
      <c r="E30" s="246" t="str">
        <f t="shared" si="0"/>
        <v>V14</v>
      </c>
      <c r="F30" s="246" t="str">
        <f t="shared" si="1"/>
        <v>V14</v>
      </c>
      <c r="G30" s="253" t="str">
        <f t="shared" si="2"/>
        <v>A1V14</v>
      </c>
      <c r="H30" s="270">
        <f>VLOOKUP(G30,'Assets+Vulnerabilities'!$H$4:$I$318,2,FALSE)</f>
        <v>4</v>
      </c>
      <c r="I30" s="255" t="s">
        <v>408</v>
      </c>
      <c r="J30" s="246" t="str">
        <f t="shared" si="3"/>
        <v>T2.</v>
      </c>
      <c r="K30" s="246" t="str">
        <f t="shared" si="4"/>
        <v>T2</v>
      </c>
      <c r="L30" s="267">
        <f>VLOOKUP(K30,Threats!$J$4:$K$33,2,FALSE)</f>
        <v>5</v>
      </c>
      <c r="M30" s="178" t="str">
        <f t="shared" si="5"/>
        <v>A1.V14.T2</v>
      </c>
      <c r="N30" s="297">
        <f t="shared" ref="N30:N31" si="11">C30+H30+L30-3</f>
        <v>10.199999999999999</v>
      </c>
      <c r="O30" s="273">
        <f t="shared" si="6"/>
        <v>10</v>
      </c>
      <c r="P30" s="22"/>
    </row>
    <row r="31" spans="1:16" ht="36">
      <c r="A31" s="243" t="s">
        <v>82</v>
      </c>
      <c r="B31" s="244" t="str">
        <f>Assets!$B$6</f>
        <v>Automated reservation, check-in and boarding procedure</v>
      </c>
      <c r="C31" s="245">
        <f>VLOOKUP(A31,Assets!$B$28:$C$47,2,FALSE)</f>
        <v>4.2</v>
      </c>
      <c r="D31" s="244" t="s">
        <v>377</v>
      </c>
      <c r="E31" s="246" t="str">
        <f t="shared" si="0"/>
        <v>V14</v>
      </c>
      <c r="F31" s="246" t="str">
        <f t="shared" si="1"/>
        <v>V14</v>
      </c>
      <c r="G31" s="253" t="str">
        <f t="shared" si="2"/>
        <v>A1V14</v>
      </c>
      <c r="H31" s="270">
        <f>VLOOKUP(G31,'Assets+Vulnerabilities'!$H$4:$I$318,2,FALSE)</f>
        <v>4</v>
      </c>
      <c r="I31" s="255" t="s">
        <v>150</v>
      </c>
      <c r="J31" s="246" t="str">
        <f t="shared" si="3"/>
        <v>T3.</v>
      </c>
      <c r="K31" s="246" t="str">
        <f t="shared" si="4"/>
        <v>T3</v>
      </c>
      <c r="L31" s="267">
        <f>VLOOKUP(K31,Threats!$J$4:$K$33,2,FALSE)</f>
        <v>4</v>
      </c>
      <c r="M31" s="178" t="str">
        <f t="shared" si="5"/>
        <v>A1.V14.T3</v>
      </c>
      <c r="N31" s="297">
        <f t="shared" si="11"/>
        <v>9.1999999999999993</v>
      </c>
      <c r="O31" s="273">
        <f t="shared" si="6"/>
        <v>9</v>
      </c>
      <c r="P31" s="22"/>
    </row>
    <row r="32" spans="1:16" ht="24">
      <c r="A32" s="243" t="s">
        <v>82</v>
      </c>
      <c r="B32" s="244" t="str">
        <f>Assets!$B$6</f>
        <v>Automated reservation, check-in and boarding procedure</v>
      </c>
      <c r="C32" s="245">
        <f>VLOOKUP(A32,Assets!$B$28:$C$47,2,FALSE)</f>
        <v>4.2</v>
      </c>
      <c r="D32" s="244" t="s">
        <v>377</v>
      </c>
      <c r="E32" s="246" t="str">
        <f t="shared" si="0"/>
        <v>V14</v>
      </c>
      <c r="F32" s="246" t="str">
        <f t="shared" si="1"/>
        <v>V14</v>
      </c>
      <c r="G32" s="253" t="str">
        <f t="shared" si="2"/>
        <v>A1V14</v>
      </c>
      <c r="H32" s="270">
        <f>VLOOKUP(G32,'Assets+Vulnerabilities'!$H$4:$I$318,2,FALSE)</f>
        <v>4</v>
      </c>
      <c r="I32" s="255" t="s">
        <v>151</v>
      </c>
      <c r="J32" s="246" t="str">
        <f t="shared" si="3"/>
        <v>T5.</v>
      </c>
      <c r="K32" s="246" t="str">
        <f t="shared" si="4"/>
        <v>T5</v>
      </c>
      <c r="L32" s="267">
        <f>VLOOKUP(K32,Threats!$J$4:$K$33,2,FALSE)</f>
        <v>3</v>
      </c>
      <c r="M32" s="178" t="str">
        <f t="shared" si="5"/>
        <v>A1.V14.T5</v>
      </c>
      <c r="N32" s="297">
        <f t="shared" si="8"/>
        <v>9.1999999999999993</v>
      </c>
      <c r="O32" s="273">
        <f t="shared" si="6"/>
        <v>9</v>
      </c>
      <c r="P32" s="22"/>
    </row>
    <row r="33" spans="1:16" ht="24">
      <c r="A33" s="243" t="s">
        <v>82</v>
      </c>
      <c r="B33" s="244" t="str">
        <f>Assets!$B$6</f>
        <v>Automated reservation, check-in and boarding procedure</v>
      </c>
      <c r="C33" s="245">
        <f>VLOOKUP(A33,Assets!$B$28:$C$47,2,FALSE)</f>
        <v>4.2</v>
      </c>
      <c r="D33" s="244" t="s">
        <v>377</v>
      </c>
      <c r="E33" s="246" t="str">
        <f t="shared" si="0"/>
        <v>V14</v>
      </c>
      <c r="F33" s="246" t="str">
        <f t="shared" si="1"/>
        <v>V14</v>
      </c>
      <c r="G33" s="253" t="str">
        <f t="shared" si="2"/>
        <v>A1V14</v>
      </c>
      <c r="H33" s="270">
        <f>VLOOKUP(G33,'Assets+Vulnerabilities'!$H$4:$I$318,2,FALSE)</f>
        <v>4</v>
      </c>
      <c r="I33" s="255" t="s">
        <v>431</v>
      </c>
      <c r="J33" s="246" t="str">
        <f t="shared" si="3"/>
        <v>T6.</v>
      </c>
      <c r="K33" s="246" t="str">
        <f t="shared" si="4"/>
        <v>T6</v>
      </c>
      <c r="L33" s="267">
        <f>VLOOKUP(K33,Threats!$J$4:$K$33,2,FALSE)</f>
        <v>4</v>
      </c>
      <c r="M33" s="178" t="str">
        <f t="shared" si="5"/>
        <v>A1.V14.T6</v>
      </c>
      <c r="N33" s="297">
        <f t="shared" ref="N33:N39" si="12">C33+H33+L33-3</f>
        <v>9.1999999999999993</v>
      </c>
      <c r="O33" s="273">
        <f t="shared" si="6"/>
        <v>9</v>
      </c>
      <c r="P33" s="22"/>
    </row>
    <row r="34" spans="1:16" ht="36">
      <c r="A34" s="243" t="s">
        <v>82</v>
      </c>
      <c r="B34" s="244" t="str">
        <f>Assets!$B$6</f>
        <v>Automated reservation, check-in and boarding procedure</v>
      </c>
      <c r="C34" s="245">
        <f>VLOOKUP(A34,Assets!$B$28:$C$47,2,FALSE)</f>
        <v>4.2</v>
      </c>
      <c r="D34" s="244" t="s">
        <v>377</v>
      </c>
      <c r="E34" s="246" t="str">
        <f t="shared" si="0"/>
        <v>V14</v>
      </c>
      <c r="F34" s="246" t="str">
        <f t="shared" si="1"/>
        <v>V14</v>
      </c>
      <c r="G34" s="253" t="str">
        <f t="shared" si="2"/>
        <v>A1V14</v>
      </c>
      <c r="H34" s="270">
        <f>VLOOKUP(G34,'Assets+Vulnerabilities'!$H$4:$I$318,2,FALSE)</f>
        <v>4</v>
      </c>
      <c r="I34" s="255" t="s">
        <v>417</v>
      </c>
      <c r="J34" s="246" t="str">
        <f t="shared" si="3"/>
        <v>T8.</v>
      </c>
      <c r="K34" s="246" t="str">
        <f t="shared" si="4"/>
        <v>T8</v>
      </c>
      <c r="L34" s="267">
        <f>VLOOKUP(K34,Threats!$J$4:$K$33,2,FALSE)</f>
        <v>4</v>
      </c>
      <c r="M34" s="178" t="str">
        <f t="shared" si="5"/>
        <v>A1.V14.T8</v>
      </c>
      <c r="N34" s="297">
        <f t="shared" si="12"/>
        <v>9.1999999999999993</v>
      </c>
      <c r="O34" s="273">
        <f t="shared" si="6"/>
        <v>9</v>
      </c>
      <c r="P34" s="22"/>
    </row>
    <row r="35" spans="1:16" ht="24">
      <c r="A35" s="243" t="s">
        <v>82</v>
      </c>
      <c r="B35" s="244" t="str">
        <f>Assets!$B$6</f>
        <v>Automated reservation, check-in and boarding procedure</v>
      </c>
      <c r="C35" s="245">
        <f>VLOOKUP(A35,Assets!$B$28:$C$47,2,FALSE)</f>
        <v>4.2</v>
      </c>
      <c r="D35" s="244" t="s">
        <v>377</v>
      </c>
      <c r="E35" s="246" t="str">
        <f t="shared" si="0"/>
        <v>V14</v>
      </c>
      <c r="F35" s="246" t="str">
        <f t="shared" si="1"/>
        <v>V14</v>
      </c>
      <c r="G35" s="253" t="str">
        <f t="shared" si="2"/>
        <v>A1V14</v>
      </c>
      <c r="H35" s="270">
        <f>VLOOKUP(G35,'Assets+Vulnerabilities'!$H$4:$I$318,2,FALSE)</f>
        <v>4</v>
      </c>
      <c r="I35" s="255" t="s">
        <v>418</v>
      </c>
      <c r="J35" s="246" t="str">
        <f t="shared" si="3"/>
        <v>T9.</v>
      </c>
      <c r="K35" s="246" t="str">
        <f t="shared" si="4"/>
        <v>T9</v>
      </c>
      <c r="L35" s="267">
        <f>VLOOKUP(K35,Threats!$J$4:$K$33,2,FALSE)</f>
        <v>3</v>
      </c>
      <c r="M35" s="178" t="str">
        <f t="shared" si="5"/>
        <v>A1.V14.T9</v>
      </c>
      <c r="N35" s="297">
        <f t="shared" si="12"/>
        <v>8.1999999999999993</v>
      </c>
      <c r="O35" s="273">
        <f t="shared" si="6"/>
        <v>8</v>
      </c>
      <c r="P35" s="22"/>
    </row>
    <row r="36" spans="1:16" ht="24">
      <c r="A36" s="243" t="s">
        <v>82</v>
      </c>
      <c r="B36" s="244" t="str">
        <f>Assets!$B$6</f>
        <v>Automated reservation, check-in and boarding procedure</v>
      </c>
      <c r="C36" s="245">
        <f>VLOOKUP(A36,Assets!$B$28:$C$47,2,FALSE)</f>
        <v>4.2</v>
      </c>
      <c r="D36" s="244" t="s">
        <v>377</v>
      </c>
      <c r="E36" s="246" t="str">
        <f t="shared" si="0"/>
        <v>V14</v>
      </c>
      <c r="F36" s="246" t="str">
        <f t="shared" si="1"/>
        <v>V14</v>
      </c>
      <c r="G36" s="253" t="str">
        <f t="shared" si="2"/>
        <v>A1V14</v>
      </c>
      <c r="H36" s="270">
        <f>VLOOKUP(G36,'Assets+Vulnerabilities'!$H$4:$I$318,2,FALSE)</f>
        <v>4</v>
      </c>
      <c r="I36" s="255" t="s">
        <v>152</v>
      </c>
      <c r="J36" s="246" t="str">
        <f t="shared" si="3"/>
        <v>T7.</v>
      </c>
      <c r="K36" s="246" t="str">
        <f t="shared" si="4"/>
        <v>T7</v>
      </c>
      <c r="L36" s="267">
        <f>VLOOKUP(K36,Threats!$J$4:$K$33,2,FALSE)</f>
        <v>4</v>
      </c>
      <c r="M36" s="178" t="str">
        <f t="shared" si="5"/>
        <v>A1.V14.T7</v>
      </c>
      <c r="N36" s="297">
        <f t="shared" si="12"/>
        <v>9.1999999999999993</v>
      </c>
      <c r="O36" s="273">
        <f t="shared" si="6"/>
        <v>9</v>
      </c>
      <c r="P36" s="22"/>
    </row>
    <row r="37" spans="1:16" ht="24">
      <c r="A37" s="243" t="s">
        <v>82</v>
      </c>
      <c r="B37" s="244" t="str">
        <f>Assets!$B$6</f>
        <v>Automated reservation, check-in and boarding procedure</v>
      </c>
      <c r="C37" s="245">
        <f>VLOOKUP(A37,Assets!$B$28:$C$47,2,FALSE)</f>
        <v>4.2</v>
      </c>
      <c r="D37" s="244" t="s">
        <v>377</v>
      </c>
      <c r="E37" s="246" t="str">
        <f t="shared" si="0"/>
        <v>V14</v>
      </c>
      <c r="F37" s="246" t="str">
        <f t="shared" si="1"/>
        <v>V14</v>
      </c>
      <c r="G37" s="253" t="str">
        <f t="shared" si="2"/>
        <v>A1V14</v>
      </c>
      <c r="H37" s="270">
        <f>VLOOKUP(G37,'Assets+Vulnerabilities'!$H$4:$I$318,2,FALSE)</f>
        <v>4</v>
      </c>
      <c r="I37" s="255" t="s">
        <v>436</v>
      </c>
      <c r="J37" s="246" t="str">
        <f t="shared" si="3"/>
        <v>T10</v>
      </c>
      <c r="K37" s="246" t="str">
        <f t="shared" si="4"/>
        <v>T10</v>
      </c>
      <c r="L37" s="267">
        <f>VLOOKUP(K37,Threats!$J$4:$K$33,2,FALSE)</f>
        <v>4</v>
      </c>
      <c r="M37" s="178" t="str">
        <f t="shared" si="5"/>
        <v>A1.V14.T10</v>
      </c>
      <c r="N37" s="297">
        <f t="shared" si="12"/>
        <v>9.1999999999999993</v>
      </c>
      <c r="O37" s="273">
        <f t="shared" si="6"/>
        <v>9</v>
      </c>
      <c r="P37" s="22"/>
    </row>
    <row r="38" spans="1:16" ht="24">
      <c r="A38" s="243" t="s">
        <v>82</v>
      </c>
      <c r="B38" s="244" t="str">
        <f>Assets!$B$6</f>
        <v>Automated reservation, check-in and boarding procedure</v>
      </c>
      <c r="C38" s="245">
        <f>VLOOKUP(A38,Assets!$B$28:$C$47,2,FALSE)</f>
        <v>4.2</v>
      </c>
      <c r="D38" s="244" t="s">
        <v>377</v>
      </c>
      <c r="E38" s="246" t="str">
        <f t="shared" si="0"/>
        <v>V14</v>
      </c>
      <c r="F38" s="246" t="str">
        <f t="shared" si="1"/>
        <v>V14</v>
      </c>
      <c r="G38" s="253" t="str">
        <f t="shared" si="2"/>
        <v>A1V14</v>
      </c>
      <c r="H38" s="270">
        <f>VLOOKUP(G38,'Assets+Vulnerabilities'!$H$4:$I$318,2,FALSE)</f>
        <v>4</v>
      </c>
      <c r="I38" s="255" t="s">
        <v>406</v>
      </c>
      <c r="J38" s="246" t="str">
        <f t="shared" si="3"/>
        <v>T11</v>
      </c>
      <c r="K38" s="246" t="str">
        <f t="shared" si="4"/>
        <v>T11</v>
      </c>
      <c r="L38" s="267">
        <f>VLOOKUP(K38,Threats!$J$4:$K$33,2,FALSE)</f>
        <v>3</v>
      </c>
      <c r="M38" s="178" t="str">
        <f t="shared" si="5"/>
        <v>A1.V14.T11</v>
      </c>
      <c r="N38" s="297">
        <f t="shared" si="12"/>
        <v>8.1999999999999993</v>
      </c>
      <c r="O38" s="273">
        <f t="shared" si="6"/>
        <v>8</v>
      </c>
      <c r="P38" s="22"/>
    </row>
    <row r="39" spans="1:16" ht="24">
      <c r="A39" s="243" t="s">
        <v>82</v>
      </c>
      <c r="B39" s="244" t="str">
        <f>Assets!$B$6</f>
        <v>Automated reservation, check-in and boarding procedure</v>
      </c>
      <c r="C39" s="245">
        <f>VLOOKUP(A39,Assets!$B$28:$C$47,2,FALSE)</f>
        <v>4.2</v>
      </c>
      <c r="D39" s="244" t="s">
        <v>377</v>
      </c>
      <c r="E39" s="246" t="str">
        <f t="shared" si="0"/>
        <v>V14</v>
      </c>
      <c r="F39" s="246" t="str">
        <f t="shared" si="1"/>
        <v>V14</v>
      </c>
      <c r="G39" s="253" t="str">
        <f t="shared" si="2"/>
        <v>A1V14</v>
      </c>
      <c r="H39" s="270">
        <f>VLOOKUP(G39,'Assets+Vulnerabilities'!$H$4:$I$318,2,FALSE)</f>
        <v>4</v>
      </c>
      <c r="I39" s="255" t="s">
        <v>480</v>
      </c>
      <c r="J39" s="246" t="str">
        <f t="shared" si="3"/>
        <v>T12</v>
      </c>
      <c r="K39" s="246" t="str">
        <f t="shared" si="4"/>
        <v>T12</v>
      </c>
      <c r="L39" s="267">
        <f>VLOOKUP(K39,Threats!$J$4:$K$33,2,FALSE)</f>
        <v>4</v>
      </c>
      <c r="M39" s="178" t="str">
        <f t="shared" si="5"/>
        <v>A1.V14.T12</v>
      </c>
      <c r="N39" s="297">
        <f t="shared" si="12"/>
        <v>9.1999999999999993</v>
      </c>
      <c r="O39" s="273">
        <f t="shared" si="6"/>
        <v>9</v>
      </c>
      <c r="P39" s="22"/>
    </row>
    <row r="40" spans="1:16" ht="24">
      <c r="A40" s="243" t="s">
        <v>82</v>
      </c>
      <c r="B40" s="244" t="str">
        <f>Assets!$B$6</f>
        <v>Automated reservation, check-in and boarding procedure</v>
      </c>
      <c r="C40" s="245">
        <f>VLOOKUP(A40,Assets!$B$28:$C$47,2,FALSE)</f>
        <v>4.2</v>
      </c>
      <c r="D40" s="244" t="s">
        <v>377</v>
      </c>
      <c r="E40" s="246" t="str">
        <f t="shared" si="0"/>
        <v>V14</v>
      </c>
      <c r="F40" s="246" t="str">
        <f t="shared" si="1"/>
        <v>V14</v>
      </c>
      <c r="G40" s="253" t="str">
        <f t="shared" si="2"/>
        <v>A1V14</v>
      </c>
      <c r="H40" s="270">
        <f>VLOOKUP(G40,'Assets+Vulnerabilities'!$H$4:$I$318,2,FALSE)</f>
        <v>4</v>
      </c>
      <c r="I40" s="255" t="s">
        <v>409</v>
      </c>
      <c r="J40" s="246" t="str">
        <f t="shared" si="3"/>
        <v>T14</v>
      </c>
      <c r="K40" s="246" t="str">
        <f t="shared" si="4"/>
        <v>T14</v>
      </c>
      <c r="L40" s="267">
        <f>VLOOKUP(K40,Threats!$J$4:$K$33,2,FALSE)</f>
        <v>4</v>
      </c>
      <c r="M40" s="178" t="str">
        <f t="shared" si="5"/>
        <v>A1.V14.T14</v>
      </c>
      <c r="N40" s="297">
        <f t="shared" si="8"/>
        <v>10.199999999999999</v>
      </c>
      <c r="O40" s="273">
        <f t="shared" si="6"/>
        <v>10</v>
      </c>
      <c r="P40" s="22"/>
    </row>
    <row r="41" spans="1:16" ht="48">
      <c r="A41" s="243" t="s">
        <v>82</v>
      </c>
      <c r="B41" s="244" t="str">
        <f>Assets!$B$6</f>
        <v>Automated reservation, check-in and boarding procedure</v>
      </c>
      <c r="C41" s="245">
        <f>VLOOKUP(A41,Assets!$B$28:$C$47,2,FALSE)</f>
        <v>4.2</v>
      </c>
      <c r="D41" s="244" t="s">
        <v>377</v>
      </c>
      <c r="E41" s="246" t="str">
        <f t="shared" si="0"/>
        <v>V14</v>
      </c>
      <c r="F41" s="246" t="str">
        <f t="shared" si="1"/>
        <v>V14</v>
      </c>
      <c r="G41" s="253" t="str">
        <f t="shared" si="2"/>
        <v>A1V14</v>
      </c>
      <c r="H41" s="270">
        <f>VLOOKUP(G41,'Assets+Vulnerabilities'!$H$4:$I$318,2,FALSE)</f>
        <v>4</v>
      </c>
      <c r="I41" s="255" t="s">
        <v>419</v>
      </c>
      <c r="J41" s="246" t="str">
        <f t="shared" si="3"/>
        <v>T16</v>
      </c>
      <c r="K41" s="246" t="str">
        <f t="shared" si="4"/>
        <v>T16</v>
      </c>
      <c r="L41" s="267">
        <f>VLOOKUP(K41,Threats!$J$4:$K$33,2,FALSE)</f>
        <v>3</v>
      </c>
      <c r="M41" s="178" t="str">
        <f t="shared" si="5"/>
        <v>A1.V14.T16</v>
      </c>
      <c r="N41" s="297">
        <f t="shared" si="8"/>
        <v>9.1999999999999993</v>
      </c>
      <c r="O41" s="273">
        <f t="shared" si="6"/>
        <v>9</v>
      </c>
      <c r="P41" s="22"/>
    </row>
    <row r="42" spans="1:16" ht="24">
      <c r="A42" s="243" t="s">
        <v>82</v>
      </c>
      <c r="B42" s="244" t="str">
        <f>Assets!$B$6</f>
        <v>Automated reservation, check-in and boarding procedure</v>
      </c>
      <c r="C42" s="245">
        <f>VLOOKUP(A42,Assets!$B$28:$C$47,2,FALSE)</f>
        <v>4.2</v>
      </c>
      <c r="D42" s="244" t="s">
        <v>377</v>
      </c>
      <c r="E42" s="246" t="str">
        <f t="shared" si="0"/>
        <v>V14</v>
      </c>
      <c r="F42" s="246" t="str">
        <f t="shared" si="1"/>
        <v>V14</v>
      </c>
      <c r="G42" s="253" t="str">
        <f t="shared" si="2"/>
        <v>A1V14</v>
      </c>
      <c r="H42" s="270">
        <f>VLOOKUP(G42,'Assets+Vulnerabilities'!$H$4:$I$318,2,FALSE)</f>
        <v>4</v>
      </c>
      <c r="I42" s="255" t="s">
        <v>412</v>
      </c>
      <c r="J42" s="246" t="str">
        <f t="shared" si="3"/>
        <v>T22</v>
      </c>
      <c r="K42" s="246" t="str">
        <f t="shared" si="4"/>
        <v>T22</v>
      </c>
      <c r="L42" s="267">
        <f>VLOOKUP(K42,Threats!$J$4:$K$33,2,FALSE)</f>
        <v>4</v>
      </c>
      <c r="M42" s="178" t="str">
        <f t="shared" si="5"/>
        <v>A1.V14.T22</v>
      </c>
      <c r="N42" s="297">
        <f t="shared" si="8"/>
        <v>10.199999999999999</v>
      </c>
      <c r="O42" s="273">
        <f t="shared" si="6"/>
        <v>10</v>
      </c>
      <c r="P42" s="22"/>
    </row>
    <row r="43" spans="1:16" ht="24">
      <c r="A43" s="243" t="s">
        <v>82</v>
      </c>
      <c r="B43" s="244" t="str">
        <f>Assets!$B$6</f>
        <v>Automated reservation, check-in and boarding procedure</v>
      </c>
      <c r="C43" s="245">
        <f>VLOOKUP(A43,Assets!$B$28:$C$47,2,FALSE)</f>
        <v>4.2</v>
      </c>
      <c r="D43" s="244" t="s">
        <v>377</v>
      </c>
      <c r="E43" s="246" t="str">
        <f t="shared" si="0"/>
        <v>V14</v>
      </c>
      <c r="F43" s="246" t="str">
        <f t="shared" si="1"/>
        <v>V14</v>
      </c>
      <c r="G43" s="253" t="str">
        <f t="shared" si="2"/>
        <v>A1V14</v>
      </c>
      <c r="H43" s="270">
        <f>VLOOKUP(G43,'Assets+Vulnerabilities'!$H$4:$I$318,2,FALSE)</f>
        <v>4</v>
      </c>
      <c r="I43" s="255" t="s">
        <v>414</v>
      </c>
      <c r="J43" s="246" t="str">
        <f t="shared" si="3"/>
        <v>T23</v>
      </c>
      <c r="K43" s="246" t="str">
        <f t="shared" si="4"/>
        <v>T23</v>
      </c>
      <c r="L43" s="267">
        <f>VLOOKUP(K43,Threats!$J$4:$K$33,2,FALSE)</f>
        <v>3</v>
      </c>
      <c r="M43" s="178" t="str">
        <f t="shared" si="5"/>
        <v>A1.V14.T23</v>
      </c>
      <c r="N43" s="297">
        <f t="shared" si="8"/>
        <v>9.1999999999999993</v>
      </c>
      <c r="O43" s="273">
        <f t="shared" si="6"/>
        <v>9</v>
      </c>
      <c r="P43" s="22"/>
    </row>
    <row r="44" spans="1:16" ht="24">
      <c r="A44" s="243" t="s">
        <v>82</v>
      </c>
      <c r="B44" s="244" t="str">
        <f>Assets!$B$6</f>
        <v>Automated reservation, check-in and boarding procedure</v>
      </c>
      <c r="C44" s="245">
        <f>VLOOKUP(A44,Assets!$B$28:$C$47,2,FALSE)</f>
        <v>4.2</v>
      </c>
      <c r="D44" s="244" t="s">
        <v>377</v>
      </c>
      <c r="E44" s="246" t="str">
        <f t="shared" si="0"/>
        <v>V14</v>
      </c>
      <c r="F44" s="246" t="str">
        <f t="shared" si="1"/>
        <v>V14</v>
      </c>
      <c r="G44" s="253" t="str">
        <f t="shared" si="2"/>
        <v>A1V14</v>
      </c>
      <c r="H44" s="270">
        <f>VLOOKUP(G44,'Assets+Vulnerabilities'!$H$4:$I$318,2,FALSE)</f>
        <v>4</v>
      </c>
      <c r="I44" s="255" t="s">
        <v>433</v>
      </c>
      <c r="J44" s="246" t="str">
        <f t="shared" si="3"/>
        <v>T27</v>
      </c>
      <c r="K44" s="246" t="str">
        <f t="shared" si="4"/>
        <v>T27</v>
      </c>
      <c r="L44" s="267">
        <f>VLOOKUP(K44,Threats!$J$4:$K$33,2,FALSE)</f>
        <v>3</v>
      </c>
      <c r="M44" s="178" t="str">
        <f t="shared" si="5"/>
        <v>A1.V14.T27</v>
      </c>
      <c r="N44" s="297">
        <f t="shared" si="8"/>
        <v>9.1999999999999993</v>
      </c>
      <c r="O44" s="273">
        <f t="shared" si="6"/>
        <v>9</v>
      </c>
      <c r="P44" s="22"/>
    </row>
    <row r="45" spans="1:16" ht="24">
      <c r="A45" s="243" t="s">
        <v>82</v>
      </c>
      <c r="B45" s="244" t="str">
        <f>Assets!$B$6</f>
        <v>Automated reservation, check-in and boarding procedure</v>
      </c>
      <c r="C45" s="245">
        <f>VLOOKUP(A45,Assets!$B$28:$C$47,2,FALSE)</f>
        <v>4.2</v>
      </c>
      <c r="D45" s="244" t="s">
        <v>384</v>
      </c>
      <c r="E45" s="246" t="str">
        <f t="shared" si="0"/>
        <v>V15</v>
      </c>
      <c r="F45" s="246" t="str">
        <f t="shared" si="1"/>
        <v>V15</v>
      </c>
      <c r="G45" s="253" t="str">
        <f t="shared" si="2"/>
        <v>A1V15</v>
      </c>
      <c r="H45" s="270">
        <f>VLOOKUP(G45,'Assets+Vulnerabilities'!$H$4:$I$318,2,FALSE)</f>
        <v>2</v>
      </c>
      <c r="I45" s="255" t="s">
        <v>406</v>
      </c>
      <c r="J45" s="246" t="str">
        <f t="shared" si="3"/>
        <v>T11</v>
      </c>
      <c r="K45" s="246" t="str">
        <f t="shared" si="4"/>
        <v>T11</v>
      </c>
      <c r="L45" s="267">
        <f>VLOOKUP(K45,Threats!$J$4:$K$33,2,FALSE)</f>
        <v>3</v>
      </c>
      <c r="M45" s="178" t="str">
        <f t="shared" si="5"/>
        <v>A1.V15.T11</v>
      </c>
      <c r="N45" s="297">
        <f t="shared" ref="N45:N47" si="13">C45+H45+L45-3</f>
        <v>6.1999999999999993</v>
      </c>
      <c r="O45" s="273">
        <f t="shared" si="6"/>
        <v>6</v>
      </c>
      <c r="P45" s="22"/>
    </row>
    <row r="46" spans="1:16" ht="24">
      <c r="A46" s="243" t="s">
        <v>82</v>
      </c>
      <c r="B46" s="244" t="str">
        <f>Assets!$B$6</f>
        <v>Automated reservation, check-in and boarding procedure</v>
      </c>
      <c r="C46" s="245">
        <f>VLOOKUP(A46,Assets!$B$28:$C$47,2,FALSE)</f>
        <v>4.2</v>
      </c>
      <c r="D46" s="244" t="s">
        <v>384</v>
      </c>
      <c r="E46" s="246" t="str">
        <f t="shared" si="0"/>
        <v>V15</v>
      </c>
      <c r="F46" s="246" t="str">
        <f t="shared" si="1"/>
        <v>V15</v>
      </c>
      <c r="G46" s="253" t="str">
        <f t="shared" si="2"/>
        <v>A1V15</v>
      </c>
      <c r="H46" s="270">
        <f>VLOOKUP(G46,'Assets+Vulnerabilities'!$H$4:$I$318,2,FALSE)</f>
        <v>2</v>
      </c>
      <c r="I46" s="255" t="s">
        <v>420</v>
      </c>
      <c r="J46" s="246" t="str">
        <f t="shared" si="3"/>
        <v>T30</v>
      </c>
      <c r="K46" s="246" t="str">
        <f t="shared" si="4"/>
        <v>T30</v>
      </c>
      <c r="L46" s="267">
        <f>VLOOKUP(K46,Threats!$J$4:$K$33,2,FALSE)</f>
        <v>4</v>
      </c>
      <c r="M46" s="178" t="str">
        <f t="shared" si="5"/>
        <v>A1.V15.T30</v>
      </c>
      <c r="N46" s="297">
        <f t="shared" si="13"/>
        <v>7.1999999999999993</v>
      </c>
      <c r="O46" s="273">
        <f t="shared" si="6"/>
        <v>7</v>
      </c>
      <c r="P46" s="22"/>
    </row>
    <row r="47" spans="1:16" ht="36">
      <c r="A47" s="243" t="s">
        <v>82</v>
      </c>
      <c r="B47" s="244" t="str">
        <f>Assets!$B$6</f>
        <v>Automated reservation, check-in and boarding procedure</v>
      </c>
      <c r="C47" s="245">
        <f>VLOOKUP(A47,Assets!$B$28:$C$47,2,FALSE)</f>
        <v>4.2</v>
      </c>
      <c r="D47" s="244" t="s">
        <v>403</v>
      </c>
      <c r="E47" s="246" t="str">
        <f t="shared" si="0"/>
        <v>V16</v>
      </c>
      <c r="F47" s="246" t="str">
        <f t="shared" si="1"/>
        <v>V16</v>
      </c>
      <c r="G47" s="253" t="str">
        <f t="shared" si="2"/>
        <v>A1V16</v>
      </c>
      <c r="H47" s="270">
        <f>VLOOKUP(G47,'Assets+Vulnerabilities'!$H$4:$I$318,2,FALSE)</f>
        <v>4</v>
      </c>
      <c r="I47" s="255" t="s">
        <v>417</v>
      </c>
      <c r="J47" s="246" t="str">
        <f t="shared" si="3"/>
        <v>T8.</v>
      </c>
      <c r="K47" s="246" t="str">
        <f t="shared" si="4"/>
        <v>T8</v>
      </c>
      <c r="L47" s="267">
        <f>VLOOKUP(K47,Threats!$J$4:$K$33,2,FALSE)</f>
        <v>4</v>
      </c>
      <c r="M47" s="178" t="str">
        <f t="shared" si="5"/>
        <v>A1.V16.T8</v>
      </c>
      <c r="N47" s="297">
        <f t="shared" si="13"/>
        <v>9.1999999999999993</v>
      </c>
      <c r="O47" s="273">
        <f t="shared" si="6"/>
        <v>9</v>
      </c>
      <c r="P47" s="22"/>
    </row>
    <row r="48" spans="1:16" ht="24">
      <c r="A48" s="243" t="s">
        <v>82</v>
      </c>
      <c r="B48" s="244" t="str">
        <f>Assets!$B$6</f>
        <v>Automated reservation, check-in and boarding procedure</v>
      </c>
      <c r="C48" s="245">
        <f>VLOOKUP(A48,Assets!$B$28:$C$47,2,FALSE)</f>
        <v>4.2</v>
      </c>
      <c r="D48" s="244" t="s">
        <v>403</v>
      </c>
      <c r="E48" s="246" t="str">
        <f t="shared" si="0"/>
        <v>V16</v>
      </c>
      <c r="F48" s="246" t="str">
        <f t="shared" si="1"/>
        <v>V16</v>
      </c>
      <c r="G48" s="253" t="str">
        <f t="shared" si="2"/>
        <v>A1V16</v>
      </c>
      <c r="H48" s="270">
        <f>VLOOKUP(G48,'Assets+Vulnerabilities'!$H$4:$I$318,2,FALSE)</f>
        <v>4</v>
      </c>
      <c r="I48" s="255" t="s">
        <v>409</v>
      </c>
      <c r="J48" s="246" t="str">
        <f t="shared" si="3"/>
        <v>T14</v>
      </c>
      <c r="K48" s="246" t="str">
        <f t="shared" si="4"/>
        <v>T14</v>
      </c>
      <c r="L48" s="267">
        <f>VLOOKUP(K48,Threats!$J$4:$K$33,2,FALSE)</f>
        <v>4</v>
      </c>
      <c r="M48" s="178" t="str">
        <f t="shared" si="5"/>
        <v>A1.V16.T14</v>
      </c>
      <c r="N48" s="297">
        <f t="shared" si="8"/>
        <v>10.199999999999999</v>
      </c>
      <c r="O48" s="273">
        <f t="shared" si="6"/>
        <v>10</v>
      </c>
      <c r="P48" s="22"/>
    </row>
    <row r="49" spans="1:16" ht="24">
      <c r="A49" s="243" t="s">
        <v>82</v>
      </c>
      <c r="B49" s="244" t="str">
        <f>Assets!$B$6</f>
        <v>Automated reservation, check-in and boarding procedure</v>
      </c>
      <c r="C49" s="245">
        <f>VLOOKUP(A49,Assets!$B$28:$C$47,2,FALSE)</f>
        <v>4.2</v>
      </c>
      <c r="D49" s="244" t="s">
        <v>403</v>
      </c>
      <c r="E49" s="246" t="str">
        <f t="shared" si="0"/>
        <v>V16</v>
      </c>
      <c r="F49" s="246" t="str">
        <f t="shared" si="1"/>
        <v>V16</v>
      </c>
      <c r="G49" s="253" t="str">
        <f t="shared" si="2"/>
        <v>A1V16</v>
      </c>
      <c r="H49" s="270">
        <f>VLOOKUP(G49,'Assets+Vulnerabilities'!$H$4:$I$318,2,FALSE)</f>
        <v>4</v>
      </c>
      <c r="I49" s="255" t="s">
        <v>431</v>
      </c>
      <c r="J49" s="246" t="str">
        <f t="shared" si="3"/>
        <v>T6.</v>
      </c>
      <c r="K49" s="246" t="str">
        <f t="shared" si="4"/>
        <v>T6</v>
      </c>
      <c r="L49" s="267">
        <f>VLOOKUP(K49,Threats!$J$4:$K$33,2,FALSE)</f>
        <v>4</v>
      </c>
      <c r="M49" s="178" t="str">
        <f t="shared" si="5"/>
        <v>A1.V16.T6</v>
      </c>
      <c r="N49" s="297">
        <f t="shared" ref="N49:N51" si="14">C49+H49+L49-3</f>
        <v>9.1999999999999993</v>
      </c>
      <c r="O49" s="273">
        <f t="shared" si="6"/>
        <v>9</v>
      </c>
      <c r="P49" s="22"/>
    </row>
    <row r="50" spans="1:16" ht="36">
      <c r="A50" s="243" t="s">
        <v>82</v>
      </c>
      <c r="B50" s="244" t="str">
        <f>Assets!$B$6</f>
        <v>Automated reservation, check-in and boarding procedure</v>
      </c>
      <c r="C50" s="245">
        <f>VLOOKUP(A50,Assets!$B$28:$C$47,2,FALSE)</f>
        <v>4.2</v>
      </c>
      <c r="D50" s="244" t="s">
        <v>475</v>
      </c>
      <c r="E50" s="246" t="str">
        <f t="shared" si="0"/>
        <v>V18</v>
      </c>
      <c r="F50" s="246" t="str">
        <f t="shared" si="1"/>
        <v>V18</v>
      </c>
      <c r="G50" s="253" t="str">
        <f t="shared" si="2"/>
        <v>A1V18</v>
      </c>
      <c r="H50" s="270">
        <f>VLOOKUP(G50,'Assets+Vulnerabilities'!$H$4:$I$318,2,FALSE)</f>
        <v>4</v>
      </c>
      <c r="I50" s="255" t="s">
        <v>150</v>
      </c>
      <c r="J50" s="246" t="str">
        <f t="shared" si="3"/>
        <v>T3.</v>
      </c>
      <c r="K50" s="246" t="str">
        <f t="shared" si="4"/>
        <v>T3</v>
      </c>
      <c r="L50" s="267">
        <f>VLOOKUP(K50,Threats!$J$4:$K$33,2,FALSE)</f>
        <v>4</v>
      </c>
      <c r="M50" s="178" t="str">
        <f t="shared" si="5"/>
        <v>A1.V18.T3</v>
      </c>
      <c r="N50" s="297">
        <f t="shared" si="14"/>
        <v>9.1999999999999993</v>
      </c>
      <c r="O50" s="273">
        <f t="shared" si="6"/>
        <v>9</v>
      </c>
      <c r="P50" s="22"/>
    </row>
    <row r="51" spans="1:16" ht="24">
      <c r="A51" s="243" t="s">
        <v>82</v>
      </c>
      <c r="B51" s="244" t="str">
        <f>Assets!$B$6</f>
        <v>Automated reservation, check-in and boarding procedure</v>
      </c>
      <c r="C51" s="245">
        <f>VLOOKUP(A51,Assets!$B$28:$C$47,2,FALSE)</f>
        <v>4.2</v>
      </c>
      <c r="D51" s="244" t="s">
        <v>475</v>
      </c>
      <c r="E51" s="246" t="str">
        <f t="shared" si="0"/>
        <v>V18</v>
      </c>
      <c r="F51" s="246" t="str">
        <f t="shared" si="1"/>
        <v>V18</v>
      </c>
      <c r="G51" s="253" t="str">
        <f t="shared" si="2"/>
        <v>A1V18</v>
      </c>
      <c r="H51" s="270">
        <f>VLOOKUP(G51,'Assets+Vulnerabilities'!$H$4:$I$318,2,FALSE)</f>
        <v>4</v>
      </c>
      <c r="I51" s="255" t="s">
        <v>480</v>
      </c>
      <c r="J51" s="246" t="str">
        <f t="shared" si="3"/>
        <v>T12</v>
      </c>
      <c r="K51" s="246" t="str">
        <f t="shared" si="4"/>
        <v>T12</v>
      </c>
      <c r="L51" s="267">
        <f>VLOOKUP(K51,Threats!$J$4:$K$33,2,FALSE)</f>
        <v>4</v>
      </c>
      <c r="M51" s="178" t="str">
        <f t="shared" si="5"/>
        <v>A1.V18.T12</v>
      </c>
      <c r="N51" s="297">
        <f t="shared" si="14"/>
        <v>9.1999999999999993</v>
      </c>
      <c r="O51" s="273">
        <f t="shared" si="6"/>
        <v>9</v>
      </c>
      <c r="P51" s="22"/>
    </row>
    <row r="52" spans="1:16" ht="48">
      <c r="A52" s="243" t="s">
        <v>82</v>
      </c>
      <c r="B52" s="244" t="str">
        <f>Assets!$B$6</f>
        <v>Automated reservation, check-in and boarding procedure</v>
      </c>
      <c r="C52" s="245">
        <f>VLOOKUP(A52,Assets!$B$28:$C$47,2,FALSE)</f>
        <v>4.2</v>
      </c>
      <c r="D52" s="244" t="s">
        <v>475</v>
      </c>
      <c r="E52" s="246" t="str">
        <f t="shared" si="0"/>
        <v>V18</v>
      </c>
      <c r="F52" s="246" t="str">
        <f t="shared" si="1"/>
        <v>V18</v>
      </c>
      <c r="G52" s="253" t="str">
        <f t="shared" si="2"/>
        <v>A1V18</v>
      </c>
      <c r="H52" s="270">
        <f>VLOOKUP(G52,'Assets+Vulnerabilities'!$H$4:$I$318,2,FALSE)</f>
        <v>4</v>
      </c>
      <c r="I52" s="255" t="s">
        <v>479</v>
      </c>
      <c r="J52" s="246" t="str">
        <f t="shared" si="3"/>
        <v>T13</v>
      </c>
      <c r="K52" s="246" t="str">
        <f t="shared" si="4"/>
        <v>T13</v>
      </c>
      <c r="L52" s="267">
        <f>VLOOKUP(K52,Threats!$J$4:$K$33,2,FALSE)</f>
        <v>4</v>
      </c>
      <c r="M52" s="178" t="str">
        <f t="shared" si="5"/>
        <v>A1.V18.T13</v>
      </c>
      <c r="N52" s="297">
        <f t="shared" si="8"/>
        <v>10.199999999999999</v>
      </c>
      <c r="O52" s="273">
        <f t="shared" si="6"/>
        <v>10</v>
      </c>
      <c r="P52" s="22"/>
    </row>
    <row r="53" spans="1:16" ht="24">
      <c r="A53" s="243" t="s">
        <v>82</v>
      </c>
      <c r="B53" s="244" t="str">
        <f>Assets!$B$6</f>
        <v>Automated reservation, check-in and boarding procedure</v>
      </c>
      <c r="C53" s="245">
        <f>VLOOKUP(A53,Assets!$B$28:$C$47,2,FALSE)</f>
        <v>4.2</v>
      </c>
      <c r="D53" s="244" t="s">
        <v>475</v>
      </c>
      <c r="E53" s="246" t="str">
        <f t="shared" si="0"/>
        <v>V18</v>
      </c>
      <c r="F53" s="246" t="str">
        <f t="shared" si="1"/>
        <v>V18</v>
      </c>
      <c r="G53" s="253" t="str">
        <f t="shared" si="2"/>
        <v>A1V18</v>
      </c>
      <c r="H53" s="270">
        <f>VLOOKUP(G53,'Assets+Vulnerabilities'!$H$4:$I$318,2,FALSE)</f>
        <v>4</v>
      </c>
      <c r="I53" s="255" t="s">
        <v>429</v>
      </c>
      <c r="J53" s="246" t="str">
        <f t="shared" si="3"/>
        <v>T26</v>
      </c>
      <c r="K53" s="246" t="str">
        <f t="shared" si="4"/>
        <v>T26</v>
      </c>
      <c r="L53" s="267">
        <f>VLOOKUP(K53,Threats!$J$4:$K$33,2,FALSE)</f>
        <v>5</v>
      </c>
      <c r="M53" s="178" t="str">
        <f t="shared" si="5"/>
        <v>A1.V18.T26</v>
      </c>
      <c r="N53" s="297">
        <f t="shared" ref="N53:N59" si="15">C53+H53+L53-3</f>
        <v>10.199999999999999</v>
      </c>
      <c r="O53" s="273">
        <f t="shared" si="6"/>
        <v>10</v>
      </c>
      <c r="P53" s="22"/>
    </row>
    <row r="54" spans="1:16" ht="24">
      <c r="A54" s="243" t="s">
        <v>82</v>
      </c>
      <c r="B54" s="244" t="str">
        <f>Assets!$B$6</f>
        <v>Automated reservation, check-in and boarding procedure</v>
      </c>
      <c r="C54" s="245">
        <f>VLOOKUP(A54,Assets!$B$28:$C$47,2,FALSE)</f>
        <v>4.2</v>
      </c>
      <c r="D54" s="244" t="s">
        <v>475</v>
      </c>
      <c r="E54" s="246" t="str">
        <f t="shared" si="0"/>
        <v>V18</v>
      </c>
      <c r="F54" s="246" t="str">
        <f t="shared" si="1"/>
        <v>V18</v>
      </c>
      <c r="G54" s="253" t="str">
        <f t="shared" si="2"/>
        <v>A1V18</v>
      </c>
      <c r="H54" s="270">
        <f>VLOOKUP(G54,'Assets+Vulnerabilities'!$H$4:$I$318,2,FALSE)</f>
        <v>4</v>
      </c>
      <c r="I54" s="255" t="s">
        <v>420</v>
      </c>
      <c r="J54" s="246" t="str">
        <f t="shared" si="3"/>
        <v>T30</v>
      </c>
      <c r="K54" s="246" t="str">
        <f t="shared" si="4"/>
        <v>T30</v>
      </c>
      <c r="L54" s="267">
        <f>VLOOKUP(K54,Threats!$J$4:$K$33,2,FALSE)</f>
        <v>4</v>
      </c>
      <c r="M54" s="178" t="str">
        <f t="shared" si="5"/>
        <v>A1.V18.T30</v>
      </c>
      <c r="N54" s="297">
        <f t="shared" si="15"/>
        <v>9.1999999999999993</v>
      </c>
      <c r="O54" s="273">
        <f t="shared" si="6"/>
        <v>9</v>
      </c>
      <c r="P54" s="22"/>
    </row>
    <row r="55" spans="1:16" ht="24">
      <c r="A55" s="243" t="s">
        <v>82</v>
      </c>
      <c r="B55" s="244" t="str">
        <f>Assets!$B$6</f>
        <v>Automated reservation, check-in and boarding procedure</v>
      </c>
      <c r="C55" s="245">
        <f>VLOOKUP(A55,Assets!$B$28:$C$47,2,FALSE)</f>
        <v>4.2</v>
      </c>
      <c r="D55" s="244" t="s">
        <v>476</v>
      </c>
      <c r="E55" s="246" t="str">
        <f t="shared" si="0"/>
        <v>V19</v>
      </c>
      <c r="F55" s="246" t="str">
        <f t="shared" si="1"/>
        <v>V19</v>
      </c>
      <c r="G55" s="253" t="str">
        <f t="shared" si="2"/>
        <v>A1V19</v>
      </c>
      <c r="H55" s="270">
        <f>VLOOKUP(G55,'Assets+Vulnerabilities'!$H$4:$I$318,2,FALSE)</f>
        <v>4</v>
      </c>
      <c r="I55" s="255" t="s">
        <v>408</v>
      </c>
      <c r="J55" s="246" t="str">
        <f t="shared" si="3"/>
        <v>T2.</v>
      </c>
      <c r="K55" s="246" t="str">
        <f t="shared" si="4"/>
        <v>T2</v>
      </c>
      <c r="L55" s="267">
        <f>VLOOKUP(K55,Threats!$J$4:$K$33,2,FALSE)</f>
        <v>5</v>
      </c>
      <c r="M55" s="178" t="str">
        <f t="shared" si="5"/>
        <v>A1.V19.T2</v>
      </c>
      <c r="N55" s="297">
        <f t="shared" si="15"/>
        <v>10.199999999999999</v>
      </c>
      <c r="O55" s="273">
        <f t="shared" si="6"/>
        <v>10</v>
      </c>
      <c r="P55" s="22"/>
    </row>
    <row r="56" spans="1:16" ht="36">
      <c r="A56" s="243" t="s">
        <v>82</v>
      </c>
      <c r="B56" s="244" t="str">
        <f>Assets!$B$6</f>
        <v>Automated reservation, check-in and boarding procedure</v>
      </c>
      <c r="C56" s="245">
        <f>VLOOKUP(A56,Assets!$B$28:$C$47,2,FALSE)</f>
        <v>4.2</v>
      </c>
      <c r="D56" s="244" t="s">
        <v>476</v>
      </c>
      <c r="E56" s="246" t="str">
        <f t="shared" si="0"/>
        <v>V19</v>
      </c>
      <c r="F56" s="246" t="str">
        <f t="shared" si="1"/>
        <v>V19</v>
      </c>
      <c r="G56" s="253" t="str">
        <f t="shared" si="2"/>
        <v>A1V19</v>
      </c>
      <c r="H56" s="270">
        <f>VLOOKUP(G56,'Assets+Vulnerabilities'!$H$4:$I$318,2,FALSE)</f>
        <v>4</v>
      </c>
      <c r="I56" s="255" t="s">
        <v>150</v>
      </c>
      <c r="J56" s="246" t="str">
        <f t="shared" si="3"/>
        <v>T3.</v>
      </c>
      <c r="K56" s="246" t="str">
        <f t="shared" si="4"/>
        <v>T3</v>
      </c>
      <c r="L56" s="267">
        <f>VLOOKUP(K56,Threats!$J$4:$K$33,2,FALSE)</f>
        <v>4</v>
      </c>
      <c r="M56" s="178" t="str">
        <f t="shared" si="5"/>
        <v>A1.V19.T3</v>
      </c>
      <c r="N56" s="297">
        <f t="shared" si="15"/>
        <v>9.1999999999999993</v>
      </c>
      <c r="O56" s="273">
        <f t="shared" si="6"/>
        <v>9</v>
      </c>
      <c r="P56" s="22"/>
    </row>
    <row r="57" spans="1:16" ht="24">
      <c r="A57" s="243" t="s">
        <v>82</v>
      </c>
      <c r="B57" s="244" t="str">
        <f>Assets!$B$6</f>
        <v>Automated reservation, check-in and boarding procedure</v>
      </c>
      <c r="C57" s="245">
        <f>VLOOKUP(A57,Assets!$B$28:$C$47,2,FALSE)</f>
        <v>4.2</v>
      </c>
      <c r="D57" s="244" t="s">
        <v>476</v>
      </c>
      <c r="E57" s="246" t="str">
        <f t="shared" si="0"/>
        <v>V19</v>
      </c>
      <c r="F57" s="246" t="str">
        <f t="shared" si="1"/>
        <v>V19</v>
      </c>
      <c r="G57" s="253" t="str">
        <f t="shared" si="2"/>
        <v>A1V19</v>
      </c>
      <c r="H57" s="270">
        <f>VLOOKUP(G57,'Assets+Vulnerabilities'!$H$4:$I$318,2,FALSE)</f>
        <v>4</v>
      </c>
      <c r="I57" s="255" t="s">
        <v>431</v>
      </c>
      <c r="J57" s="246" t="str">
        <f t="shared" si="3"/>
        <v>T6.</v>
      </c>
      <c r="K57" s="246" t="str">
        <f t="shared" si="4"/>
        <v>T6</v>
      </c>
      <c r="L57" s="267">
        <f>VLOOKUP(K57,Threats!$J$4:$K$33,2,FALSE)</f>
        <v>4</v>
      </c>
      <c r="M57" s="178" t="str">
        <f t="shared" si="5"/>
        <v>A1.V19.T6</v>
      </c>
      <c r="N57" s="297">
        <f t="shared" si="15"/>
        <v>9.1999999999999993</v>
      </c>
      <c r="O57" s="273">
        <f t="shared" si="6"/>
        <v>9</v>
      </c>
      <c r="P57" s="22"/>
    </row>
    <row r="58" spans="1:16" ht="36">
      <c r="A58" s="243" t="s">
        <v>82</v>
      </c>
      <c r="B58" s="244" t="str">
        <f>Assets!$B$6</f>
        <v>Automated reservation, check-in and boarding procedure</v>
      </c>
      <c r="C58" s="245">
        <f>VLOOKUP(A58,Assets!$B$28:$C$47,2,FALSE)</f>
        <v>4.2</v>
      </c>
      <c r="D58" s="244" t="s">
        <v>476</v>
      </c>
      <c r="E58" s="246" t="str">
        <f t="shared" si="0"/>
        <v>V19</v>
      </c>
      <c r="F58" s="246" t="str">
        <f t="shared" si="1"/>
        <v>V19</v>
      </c>
      <c r="G58" s="253" t="str">
        <f t="shared" si="2"/>
        <v>A1V19</v>
      </c>
      <c r="H58" s="270">
        <f>VLOOKUP(G58,'Assets+Vulnerabilities'!$H$4:$I$318,2,FALSE)</f>
        <v>4</v>
      </c>
      <c r="I58" s="255" t="s">
        <v>417</v>
      </c>
      <c r="J58" s="246" t="str">
        <f t="shared" si="3"/>
        <v>T8.</v>
      </c>
      <c r="K58" s="246" t="str">
        <f t="shared" si="4"/>
        <v>T8</v>
      </c>
      <c r="L58" s="267">
        <f>VLOOKUP(K58,Threats!$J$4:$K$33,2,FALSE)</f>
        <v>4</v>
      </c>
      <c r="M58" s="178" t="str">
        <f t="shared" si="5"/>
        <v>A1.V19.T8</v>
      </c>
      <c r="N58" s="297">
        <f t="shared" si="15"/>
        <v>9.1999999999999993</v>
      </c>
      <c r="O58" s="273">
        <f t="shared" si="6"/>
        <v>9</v>
      </c>
      <c r="P58" s="22"/>
    </row>
    <row r="59" spans="1:16" ht="24">
      <c r="A59" s="243" t="s">
        <v>82</v>
      </c>
      <c r="B59" s="244" t="str">
        <f>Assets!$B$6</f>
        <v>Automated reservation, check-in and boarding procedure</v>
      </c>
      <c r="C59" s="245">
        <f>VLOOKUP(A59,Assets!$B$28:$C$47,2,FALSE)</f>
        <v>4.2</v>
      </c>
      <c r="D59" s="244" t="s">
        <v>476</v>
      </c>
      <c r="E59" s="246" t="str">
        <f t="shared" si="0"/>
        <v>V19</v>
      </c>
      <c r="F59" s="246" t="str">
        <f t="shared" si="1"/>
        <v>V19</v>
      </c>
      <c r="G59" s="253" t="str">
        <f t="shared" si="2"/>
        <v>A1V19</v>
      </c>
      <c r="H59" s="270">
        <f>VLOOKUP(G59,'Assets+Vulnerabilities'!$H$4:$I$318,2,FALSE)</f>
        <v>4</v>
      </c>
      <c r="I59" s="255" t="s">
        <v>480</v>
      </c>
      <c r="J59" s="246" t="str">
        <f t="shared" si="3"/>
        <v>T12</v>
      </c>
      <c r="K59" s="246" t="str">
        <f t="shared" si="4"/>
        <v>T12</v>
      </c>
      <c r="L59" s="267">
        <f>VLOOKUP(K59,Threats!$J$4:$K$33,2,FALSE)</f>
        <v>4</v>
      </c>
      <c r="M59" s="178" t="str">
        <f t="shared" si="5"/>
        <v>A1.V19.T12</v>
      </c>
      <c r="N59" s="297">
        <f t="shared" si="15"/>
        <v>9.1999999999999993</v>
      </c>
      <c r="O59" s="273">
        <f t="shared" si="6"/>
        <v>9</v>
      </c>
      <c r="P59" s="22"/>
    </row>
    <row r="60" spans="1:16" ht="48">
      <c r="A60" s="243" t="s">
        <v>82</v>
      </c>
      <c r="B60" s="244" t="str">
        <f>Assets!$B$6</f>
        <v>Automated reservation, check-in and boarding procedure</v>
      </c>
      <c r="C60" s="245">
        <f>VLOOKUP(A60,Assets!$B$28:$C$47,2,FALSE)</f>
        <v>4.2</v>
      </c>
      <c r="D60" s="244" t="s">
        <v>476</v>
      </c>
      <c r="E60" s="246" t="str">
        <f t="shared" si="0"/>
        <v>V19</v>
      </c>
      <c r="F60" s="246" t="str">
        <f t="shared" si="1"/>
        <v>V19</v>
      </c>
      <c r="G60" s="253" t="str">
        <f t="shared" si="2"/>
        <v>A1V19</v>
      </c>
      <c r="H60" s="270">
        <f>VLOOKUP(G60,'Assets+Vulnerabilities'!$H$4:$I$318,2,FALSE)</f>
        <v>4</v>
      </c>
      <c r="I60" s="255" t="s">
        <v>479</v>
      </c>
      <c r="J60" s="246" t="str">
        <f t="shared" si="3"/>
        <v>T13</v>
      </c>
      <c r="K60" s="246" t="str">
        <f t="shared" si="4"/>
        <v>T13</v>
      </c>
      <c r="L60" s="267">
        <f>VLOOKUP(K60,Threats!$J$4:$K$33,2,FALSE)</f>
        <v>4</v>
      </c>
      <c r="M60" s="178" t="str">
        <f t="shared" si="5"/>
        <v>A1.V19.T13</v>
      </c>
      <c r="N60" s="297">
        <f t="shared" si="8"/>
        <v>10.199999999999999</v>
      </c>
      <c r="O60" s="273">
        <f t="shared" si="6"/>
        <v>10</v>
      </c>
      <c r="P60" s="22"/>
    </row>
    <row r="61" spans="1:16" ht="24">
      <c r="A61" s="243" t="s">
        <v>82</v>
      </c>
      <c r="B61" s="244" t="str">
        <f>Assets!$B$6</f>
        <v>Automated reservation, check-in and boarding procedure</v>
      </c>
      <c r="C61" s="245">
        <f>VLOOKUP(A61,Assets!$B$28:$C$47,2,FALSE)</f>
        <v>4.2</v>
      </c>
      <c r="D61" s="244" t="s">
        <v>476</v>
      </c>
      <c r="E61" s="246" t="str">
        <f t="shared" si="0"/>
        <v>V19</v>
      </c>
      <c r="F61" s="246" t="str">
        <f t="shared" si="1"/>
        <v>V19</v>
      </c>
      <c r="G61" s="253" t="str">
        <f t="shared" si="2"/>
        <v>A1V19</v>
      </c>
      <c r="H61" s="270">
        <f>VLOOKUP(G61,'Assets+Vulnerabilities'!$H$4:$I$318,2,FALSE)</f>
        <v>4</v>
      </c>
      <c r="I61" s="255" t="s">
        <v>429</v>
      </c>
      <c r="J61" s="246" t="str">
        <f t="shared" si="3"/>
        <v>T26</v>
      </c>
      <c r="K61" s="246" t="str">
        <f t="shared" si="4"/>
        <v>T26</v>
      </c>
      <c r="L61" s="267">
        <f>VLOOKUP(K61,Threats!$J$4:$K$33,2,FALSE)</f>
        <v>5</v>
      </c>
      <c r="M61" s="178" t="str">
        <f t="shared" si="5"/>
        <v>A1.V19.T26</v>
      </c>
      <c r="N61" s="297">
        <f>C61+H61+L61-3</f>
        <v>10.199999999999999</v>
      </c>
      <c r="O61" s="273">
        <f t="shared" si="6"/>
        <v>10</v>
      </c>
      <c r="P61"/>
    </row>
    <row r="62" spans="1:16" ht="24">
      <c r="A62" s="243" t="s">
        <v>82</v>
      </c>
      <c r="B62" s="244" t="str">
        <f>Assets!$B$6</f>
        <v>Automated reservation, check-in and boarding procedure</v>
      </c>
      <c r="C62" s="245">
        <f>VLOOKUP(A62,Assets!$B$28:$C$47,2,FALSE)</f>
        <v>4.2</v>
      </c>
      <c r="D62" s="244" t="s">
        <v>145</v>
      </c>
      <c r="E62" s="246" t="str">
        <f t="shared" si="0"/>
        <v>V2.</v>
      </c>
      <c r="F62" s="246" t="str">
        <f t="shared" si="1"/>
        <v>V2</v>
      </c>
      <c r="G62" s="253" t="str">
        <f t="shared" si="2"/>
        <v>A1V2</v>
      </c>
      <c r="H62" s="270">
        <f>VLOOKUP(G62,'Assets+Vulnerabilities'!$H$4:$I$318,2,FALSE)</f>
        <v>3</v>
      </c>
      <c r="I62" s="255" t="s">
        <v>410</v>
      </c>
      <c r="J62" s="246" t="str">
        <f t="shared" si="3"/>
        <v>T1.</v>
      </c>
      <c r="K62" s="246" t="str">
        <f t="shared" si="4"/>
        <v>T1</v>
      </c>
      <c r="L62" s="267">
        <f>VLOOKUP(K62,Threats!$J$4:$K$33,2,FALSE)</f>
        <v>3</v>
      </c>
      <c r="M62" s="178" t="str">
        <f t="shared" si="5"/>
        <v>A1.V2.T1</v>
      </c>
      <c r="N62" s="297">
        <f t="shared" si="8"/>
        <v>8.1999999999999993</v>
      </c>
      <c r="O62" s="273">
        <f t="shared" si="6"/>
        <v>8</v>
      </c>
      <c r="P62"/>
    </row>
    <row r="63" spans="1:16" ht="24">
      <c r="A63" s="243" t="s">
        <v>82</v>
      </c>
      <c r="B63" s="244" t="str">
        <f>Assets!$B$6</f>
        <v>Automated reservation, check-in and boarding procedure</v>
      </c>
      <c r="C63" s="245">
        <f>VLOOKUP(A63,Assets!$B$28:$C$47,2,FALSE)</f>
        <v>4.2</v>
      </c>
      <c r="D63" s="244" t="s">
        <v>145</v>
      </c>
      <c r="E63" s="246" t="str">
        <f t="shared" si="0"/>
        <v>V2.</v>
      </c>
      <c r="F63" s="246" t="str">
        <f t="shared" si="1"/>
        <v>V2</v>
      </c>
      <c r="G63" s="253" t="str">
        <f t="shared" si="2"/>
        <v>A1V2</v>
      </c>
      <c r="H63" s="270">
        <f>VLOOKUP(G63,'Assets+Vulnerabilities'!$H$4:$I$318,2,FALSE)</f>
        <v>3</v>
      </c>
      <c r="I63" s="256" t="s">
        <v>408</v>
      </c>
      <c r="J63" s="246" t="str">
        <f t="shared" si="3"/>
        <v>T2.</v>
      </c>
      <c r="K63" s="246" t="str">
        <f t="shared" si="4"/>
        <v>T2</v>
      </c>
      <c r="L63" s="267">
        <f>VLOOKUP(K63,Threats!$J$4:$K$33,2,FALSE)</f>
        <v>5</v>
      </c>
      <c r="M63" s="178" t="str">
        <f t="shared" si="5"/>
        <v>A1.V2.T2</v>
      </c>
      <c r="N63" s="297">
        <f>C63+H63+L63-3</f>
        <v>9.1999999999999993</v>
      </c>
      <c r="O63" s="273">
        <f t="shared" si="6"/>
        <v>9</v>
      </c>
      <c r="P63"/>
    </row>
    <row r="64" spans="1:16" ht="24">
      <c r="A64" s="243" t="s">
        <v>82</v>
      </c>
      <c r="B64" s="244" t="str">
        <f>Assets!$B$6</f>
        <v>Automated reservation, check-in and boarding procedure</v>
      </c>
      <c r="C64" s="245">
        <f>VLOOKUP(A64,Assets!$B$28:$C$47,2,FALSE)</f>
        <v>4.2</v>
      </c>
      <c r="D64" s="244" t="s">
        <v>145</v>
      </c>
      <c r="E64" s="246" t="str">
        <f t="shared" si="0"/>
        <v>V2.</v>
      </c>
      <c r="F64" s="246" t="str">
        <f t="shared" si="1"/>
        <v>V2</v>
      </c>
      <c r="G64" s="253" t="str">
        <f t="shared" si="2"/>
        <v>A1V2</v>
      </c>
      <c r="H64" s="270">
        <f>VLOOKUP(G64,'Assets+Vulnerabilities'!$H$4:$I$318,2,FALSE)</f>
        <v>3</v>
      </c>
      <c r="I64" s="256" t="s">
        <v>151</v>
      </c>
      <c r="J64" s="246" t="str">
        <f t="shared" si="3"/>
        <v>T5.</v>
      </c>
      <c r="K64" s="246" t="str">
        <f t="shared" si="4"/>
        <v>T5</v>
      </c>
      <c r="L64" s="267">
        <f>VLOOKUP(K64,Threats!$J$4:$K$33,2,FALSE)</f>
        <v>3</v>
      </c>
      <c r="M64" s="178" t="str">
        <f t="shared" si="5"/>
        <v>A1.V2.T5</v>
      </c>
      <c r="N64" s="297">
        <f t="shared" si="8"/>
        <v>8.1999999999999993</v>
      </c>
      <c r="O64" s="273">
        <f t="shared" si="6"/>
        <v>8</v>
      </c>
      <c r="P64"/>
    </row>
    <row r="65" spans="1:16" ht="24">
      <c r="A65" s="243" t="s">
        <v>82</v>
      </c>
      <c r="B65" s="244" t="str">
        <f>Assets!$B$6</f>
        <v>Automated reservation, check-in and boarding procedure</v>
      </c>
      <c r="C65" s="245">
        <f>VLOOKUP(A65,Assets!$B$28:$C$47,2,FALSE)</f>
        <v>4.2</v>
      </c>
      <c r="D65" s="244" t="s">
        <v>145</v>
      </c>
      <c r="E65" s="246" t="str">
        <f t="shared" si="0"/>
        <v>V2.</v>
      </c>
      <c r="F65" s="246" t="str">
        <f t="shared" si="1"/>
        <v>V2</v>
      </c>
      <c r="G65" s="253" t="str">
        <f t="shared" si="2"/>
        <v>A1V2</v>
      </c>
      <c r="H65" s="270">
        <f>VLOOKUP(G65,'Assets+Vulnerabilities'!$H$4:$I$318,2,FALSE)</f>
        <v>3</v>
      </c>
      <c r="I65" s="256" t="s">
        <v>412</v>
      </c>
      <c r="J65" s="246" t="str">
        <f t="shared" si="3"/>
        <v>T22</v>
      </c>
      <c r="K65" s="246" t="str">
        <f t="shared" si="4"/>
        <v>T22</v>
      </c>
      <c r="L65" s="267">
        <f>VLOOKUP(K65,Threats!$J$4:$K$33,2,FALSE)</f>
        <v>4</v>
      </c>
      <c r="M65" s="178" t="str">
        <f t="shared" si="5"/>
        <v>A1.V2.T22</v>
      </c>
      <c r="N65" s="297">
        <f t="shared" si="8"/>
        <v>9.1999999999999993</v>
      </c>
      <c r="O65" s="273">
        <f t="shared" si="6"/>
        <v>9</v>
      </c>
      <c r="P65"/>
    </row>
    <row r="66" spans="1:16" ht="24">
      <c r="A66" s="243" t="s">
        <v>82</v>
      </c>
      <c r="B66" s="244" t="str">
        <f>Assets!$B$6</f>
        <v>Automated reservation, check-in and boarding procedure</v>
      </c>
      <c r="C66" s="245">
        <f>VLOOKUP(A66,Assets!$B$28:$C$47,2,FALSE)</f>
        <v>4.2</v>
      </c>
      <c r="D66" s="244" t="s">
        <v>145</v>
      </c>
      <c r="E66" s="246" t="str">
        <f t="shared" si="0"/>
        <v>V2.</v>
      </c>
      <c r="F66" s="246" t="str">
        <f t="shared" si="1"/>
        <v>V2</v>
      </c>
      <c r="G66" s="253" t="str">
        <f t="shared" si="2"/>
        <v>A1V2</v>
      </c>
      <c r="H66" s="270">
        <f>VLOOKUP(G66,'Assets+Vulnerabilities'!$H$4:$I$318,2,FALSE)</f>
        <v>3</v>
      </c>
      <c r="I66" s="256" t="s">
        <v>434</v>
      </c>
      <c r="J66" s="246" t="str">
        <f t="shared" si="3"/>
        <v>T24</v>
      </c>
      <c r="K66" s="246" t="str">
        <f t="shared" si="4"/>
        <v>T24</v>
      </c>
      <c r="L66" s="267">
        <f>VLOOKUP(K66,Threats!$J$4:$K$33,2,FALSE)</f>
        <v>3</v>
      </c>
      <c r="M66" s="178" t="str">
        <f t="shared" si="5"/>
        <v>A1.V2.T24</v>
      </c>
      <c r="N66" s="297">
        <f t="shared" si="8"/>
        <v>8.1999999999999993</v>
      </c>
      <c r="O66" s="273">
        <f t="shared" si="6"/>
        <v>8</v>
      </c>
      <c r="P66"/>
    </row>
    <row r="67" spans="1:16" ht="24">
      <c r="A67" s="243" t="s">
        <v>82</v>
      </c>
      <c r="B67" s="244" t="str">
        <f>Assets!$B$6</f>
        <v>Automated reservation, check-in and boarding procedure</v>
      </c>
      <c r="C67" s="245">
        <f>VLOOKUP(A67,Assets!$B$28:$C$47,2,FALSE)</f>
        <v>4.2</v>
      </c>
      <c r="D67" s="244" t="s">
        <v>145</v>
      </c>
      <c r="E67" s="246" t="str">
        <f t="shared" si="0"/>
        <v>V2.</v>
      </c>
      <c r="F67" s="246" t="str">
        <f t="shared" si="1"/>
        <v>V2</v>
      </c>
      <c r="G67" s="253" t="str">
        <f t="shared" si="2"/>
        <v>A1V2</v>
      </c>
      <c r="H67" s="270">
        <f>VLOOKUP(G67,'Assets+Vulnerabilities'!$H$4:$I$318,2,FALSE)</f>
        <v>3</v>
      </c>
      <c r="I67" s="256" t="s">
        <v>413</v>
      </c>
      <c r="J67" s="246" t="str">
        <f t="shared" si="3"/>
        <v>T25</v>
      </c>
      <c r="K67" s="246" t="str">
        <f t="shared" si="4"/>
        <v>T25</v>
      </c>
      <c r="L67" s="267">
        <f>VLOOKUP(K67,Threats!$J$4:$K$33,2,FALSE)</f>
        <v>3</v>
      </c>
      <c r="M67" s="178" t="str">
        <f t="shared" si="5"/>
        <v>A1.V2.T25</v>
      </c>
      <c r="N67" s="297">
        <f t="shared" si="8"/>
        <v>8.1999999999999993</v>
      </c>
      <c r="O67" s="273">
        <f t="shared" si="6"/>
        <v>8</v>
      </c>
      <c r="P67"/>
    </row>
    <row r="68" spans="1:16" ht="24">
      <c r="A68" s="243" t="s">
        <v>82</v>
      </c>
      <c r="B68" s="244" t="str">
        <f>Assets!$B$6</f>
        <v>Automated reservation, check-in and boarding procedure</v>
      </c>
      <c r="C68" s="245">
        <f>VLOOKUP(A68,Assets!$B$28:$C$47,2,FALSE)</f>
        <v>4.2</v>
      </c>
      <c r="D68" s="244" t="s">
        <v>145</v>
      </c>
      <c r="E68" s="246" t="str">
        <f t="shared" si="0"/>
        <v>V2.</v>
      </c>
      <c r="F68" s="246" t="str">
        <f t="shared" si="1"/>
        <v>V2</v>
      </c>
      <c r="G68" s="253" t="str">
        <f t="shared" si="2"/>
        <v>A1V2</v>
      </c>
      <c r="H68" s="270">
        <f>VLOOKUP(G68,'Assets+Vulnerabilities'!$H$4:$I$318,2,FALSE)</f>
        <v>3</v>
      </c>
      <c r="I68" s="256" t="s">
        <v>428</v>
      </c>
      <c r="J68" s="246" t="str">
        <f t="shared" si="3"/>
        <v>T28</v>
      </c>
      <c r="K68" s="246" t="str">
        <f t="shared" si="4"/>
        <v>T28</v>
      </c>
      <c r="L68" s="267">
        <f>VLOOKUP(K68,Threats!$J$4:$K$33,2,FALSE)</f>
        <v>4</v>
      </c>
      <c r="M68" s="178" t="str">
        <f t="shared" si="5"/>
        <v>A1.V2.T28</v>
      </c>
      <c r="N68" s="297">
        <f t="shared" si="8"/>
        <v>9.1999999999999993</v>
      </c>
      <c r="O68" s="273">
        <f t="shared" si="6"/>
        <v>9</v>
      </c>
      <c r="P68"/>
    </row>
    <row r="69" spans="1:16" ht="36">
      <c r="A69" s="243" t="s">
        <v>82</v>
      </c>
      <c r="B69" s="244" t="str">
        <f>Assets!$B$6</f>
        <v>Automated reservation, check-in and boarding procedure</v>
      </c>
      <c r="C69" s="245">
        <f>VLOOKUP(A69,Assets!$B$28:$C$47,2,FALSE)</f>
        <v>4.2</v>
      </c>
      <c r="D69" s="244" t="s">
        <v>471</v>
      </c>
      <c r="E69" s="246" t="str">
        <f t="shared" si="0"/>
        <v>V20</v>
      </c>
      <c r="F69" s="246" t="str">
        <f t="shared" si="1"/>
        <v>V20</v>
      </c>
      <c r="G69" s="253" t="str">
        <f t="shared" si="2"/>
        <v>A1V20</v>
      </c>
      <c r="H69" s="270">
        <f>VLOOKUP(G69,'Assets+Vulnerabilities'!$H$4:$I$318,2,FALSE)</f>
        <v>3</v>
      </c>
      <c r="I69" s="255" t="s">
        <v>150</v>
      </c>
      <c r="J69" s="246" t="str">
        <f t="shared" si="3"/>
        <v>T3.</v>
      </c>
      <c r="K69" s="246" t="str">
        <f t="shared" si="4"/>
        <v>T3</v>
      </c>
      <c r="L69" s="267">
        <f>VLOOKUP(K69,Threats!$J$4:$K$33,2,FALSE)</f>
        <v>4</v>
      </c>
      <c r="M69" s="178" t="str">
        <f t="shared" si="5"/>
        <v>A1.V20.T3</v>
      </c>
      <c r="N69" s="297">
        <f t="shared" ref="N69:N71" si="16">C69+H69+L69-3</f>
        <v>8.1999999999999993</v>
      </c>
      <c r="O69" s="273">
        <f t="shared" si="6"/>
        <v>8</v>
      </c>
      <c r="P69"/>
    </row>
    <row r="70" spans="1:16" ht="24">
      <c r="A70" s="243" t="s">
        <v>82</v>
      </c>
      <c r="B70" s="244" t="str">
        <f>Assets!$B$6</f>
        <v>Automated reservation, check-in and boarding procedure</v>
      </c>
      <c r="C70" s="245">
        <f>VLOOKUP(A70,Assets!$B$28:$C$47,2,FALSE)</f>
        <v>4.2</v>
      </c>
      <c r="D70" s="244" t="s">
        <v>471</v>
      </c>
      <c r="E70" s="246" t="str">
        <f t="shared" ref="E70:E133" si="17">LEFT(D70,3)</f>
        <v>V20</v>
      </c>
      <c r="F70" s="246" t="str">
        <f t="shared" ref="F70:F133" si="18">SUBSTITUTE(E70,".","")</f>
        <v>V20</v>
      </c>
      <c r="G70" s="253" t="str">
        <f t="shared" ref="G70:G133" si="19">CONCATENATE(A70,F70)</f>
        <v>A1V20</v>
      </c>
      <c r="H70" s="270">
        <f>VLOOKUP(G70,'Assets+Vulnerabilities'!$H$4:$I$318,2,FALSE)</f>
        <v>3</v>
      </c>
      <c r="I70" s="255" t="s">
        <v>406</v>
      </c>
      <c r="J70" s="246" t="str">
        <f t="shared" ref="J70:J133" si="20">LEFT(I70,3)</f>
        <v>T11</v>
      </c>
      <c r="K70" s="246" t="str">
        <f t="shared" ref="K70:K133" si="21">SUBSTITUTE(J70,".","")</f>
        <v>T11</v>
      </c>
      <c r="L70" s="267">
        <f>VLOOKUP(K70,Threats!$J$4:$K$33,2,FALSE)</f>
        <v>3</v>
      </c>
      <c r="M70" s="178" t="str">
        <f t="shared" ref="M70:M133" si="22">CONCATENATE(A70,".",F70,".",K70)</f>
        <v>A1.V20.T11</v>
      </c>
      <c r="N70" s="297">
        <f t="shared" si="16"/>
        <v>7.1999999999999993</v>
      </c>
      <c r="O70" s="273">
        <f t="shared" ref="O70:O133" si="23">ROUND(N70,0)</f>
        <v>7</v>
      </c>
      <c r="P70"/>
    </row>
    <row r="71" spans="1:16" ht="24">
      <c r="A71" s="243" t="s">
        <v>82</v>
      </c>
      <c r="B71" s="244" t="str">
        <f>Assets!$B$6</f>
        <v>Automated reservation, check-in and boarding procedure</v>
      </c>
      <c r="C71" s="245">
        <f>VLOOKUP(A71,Assets!$B$28:$C$47,2,FALSE)</f>
        <v>4.2</v>
      </c>
      <c r="D71" s="244" t="s">
        <v>471</v>
      </c>
      <c r="E71" s="246" t="str">
        <f t="shared" si="17"/>
        <v>V20</v>
      </c>
      <c r="F71" s="246" t="str">
        <f t="shared" si="18"/>
        <v>V20</v>
      </c>
      <c r="G71" s="253" t="str">
        <f t="shared" si="19"/>
        <v>A1V20</v>
      </c>
      <c r="H71" s="270">
        <f>VLOOKUP(G71,'Assets+Vulnerabilities'!$H$4:$I$318,2,FALSE)</f>
        <v>3</v>
      </c>
      <c r="I71" s="255" t="s">
        <v>480</v>
      </c>
      <c r="J71" s="246" t="str">
        <f t="shared" si="20"/>
        <v>T12</v>
      </c>
      <c r="K71" s="246" t="str">
        <f t="shared" si="21"/>
        <v>T12</v>
      </c>
      <c r="L71" s="267">
        <f>VLOOKUP(K71,Threats!$J$4:$K$33,2,FALSE)</f>
        <v>4</v>
      </c>
      <c r="M71" s="178" t="str">
        <f t="shared" si="22"/>
        <v>A1.V20.T12</v>
      </c>
      <c r="N71" s="297">
        <f t="shared" si="16"/>
        <v>8.1999999999999993</v>
      </c>
      <c r="O71" s="273">
        <f t="shared" si="23"/>
        <v>8</v>
      </c>
      <c r="P71"/>
    </row>
    <row r="72" spans="1:16" ht="48">
      <c r="A72" s="243" t="s">
        <v>82</v>
      </c>
      <c r="B72" s="244" t="str">
        <f>Assets!$B$6</f>
        <v>Automated reservation, check-in and boarding procedure</v>
      </c>
      <c r="C72" s="245">
        <f>VLOOKUP(A72,Assets!$B$28:$C$47,2,FALSE)</f>
        <v>4.2</v>
      </c>
      <c r="D72" s="244" t="s">
        <v>471</v>
      </c>
      <c r="E72" s="246" t="str">
        <f t="shared" si="17"/>
        <v>V20</v>
      </c>
      <c r="F72" s="246" t="str">
        <f t="shared" si="18"/>
        <v>V20</v>
      </c>
      <c r="G72" s="253" t="str">
        <f t="shared" si="19"/>
        <v>A1V20</v>
      </c>
      <c r="H72" s="270">
        <f>VLOOKUP(G72,'Assets+Vulnerabilities'!$H$4:$I$318,2,FALSE)</f>
        <v>3</v>
      </c>
      <c r="I72" s="255" t="s">
        <v>479</v>
      </c>
      <c r="J72" s="246" t="str">
        <f t="shared" si="20"/>
        <v>T13</v>
      </c>
      <c r="K72" s="246" t="str">
        <f t="shared" si="21"/>
        <v>T13</v>
      </c>
      <c r="L72" s="267">
        <f>VLOOKUP(K72,Threats!$J$4:$K$33,2,FALSE)</f>
        <v>4</v>
      </c>
      <c r="M72" s="178" t="str">
        <f t="shared" si="22"/>
        <v>A1.V20.T13</v>
      </c>
      <c r="N72" s="297">
        <f t="shared" ref="N72:N133" si="24">C72+H72+L72-2</f>
        <v>9.1999999999999993</v>
      </c>
      <c r="O72" s="273">
        <f t="shared" si="23"/>
        <v>9</v>
      </c>
      <c r="P72"/>
    </row>
    <row r="73" spans="1:16" ht="24">
      <c r="A73" s="243" t="s">
        <v>82</v>
      </c>
      <c r="B73" s="244" t="str">
        <f>Assets!$B$6</f>
        <v>Automated reservation, check-in and boarding procedure</v>
      </c>
      <c r="C73" s="245">
        <f>VLOOKUP(A73,Assets!$B$28:$C$47,2,FALSE)</f>
        <v>4.2</v>
      </c>
      <c r="D73" s="244" t="s">
        <v>471</v>
      </c>
      <c r="E73" s="246" t="str">
        <f t="shared" si="17"/>
        <v>V20</v>
      </c>
      <c r="F73" s="246" t="str">
        <f t="shared" si="18"/>
        <v>V20</v>
      </c>
      <c r="G73" s="253" t="str">
        <f t="shared" si="19"/>
        <v>A1V20</v>
      </c>
      <c r="H73" s="270">
        <f>VLOOKUP(G73,'Assets+Vulnerabilities'!$H$4:$I$318,2,FALSE)</f>
        <v>3</v>
      </c>
      <c r="I73" s="255" t="s">
        <v>429</v>
      </c>
      <c r="J73" s="246" t="str">
        <f t="shared" si="20"/>
        <v>T26</v>
      </c>
      <c r="K73" s="246" t="str">
        <f t="shared" si="21"/>
        <v>T26</v>
      </c>
      <c r="L73" s="267">
        <f>VLOOKUP(K73,Threats!$J$4:$K$33,2,FALSE)</f>
        <v>5</v>
      </c>
      <c r="M73" s="178" t="str">
        <f t="shared" si="22"/>
        <v>A1.V20.T26</v>
      </c>
      <c r="N73" s="297">
        <f t="shared" ref="N73:N75" si="25">C73+H73+L73-3</f>
        <v>9.1999999999999993</v>
      </c>
      <c r="O73" s="273">
        <f t="shared" si="23"/>
        <v>9</v>
      </c>
      <c r="P73"/>
    </row>
    <row r="74" spans="1:16" ht="24">
      <c r="A74" s="243" t="s">
        <v>82</v>
      </c>
      <c r="B74" s="244" t="str">
        <f>Assets!$B$6</f>
        <v>Automated reservation, check-in and boarding procedure</v>
      </c>
      <c r="C74" s="245">
        <f>VLOOKUP(A74,Assets!$B$28:$C$47,2,FALSE)</f>
        <v>4.2</v>
      </c>
      <c r="D74" s="244" t="s">
        <v>471</v>
      </c>
      <c r="E74" s="246" t="str">
        <f t="shared" si="17"/>
        <v>V20</v>
      </c>
      <c r="F74" s="246" t="str">
        <f t="shared" si="18"/>
        <v>V20</v>
      </c>
      <c r="G74" s="253" t="str">
        <f t="shared" si="19"/>
        <v>A1V20</v>
      </c>
      <c r="H74" s="270">
        <f>VLOOKUP(G74,'Assets+Vulnerabilities'!$H$4:$I$318,2,FALSE)</f>
        <v>3</v>
      </c>
      <c r="I74" s="255" t="s">
        <v>420</v>
      </c>
      <c r="J74" s="246" t="str">
        <f t="shared" si="20"/>
        <v>T30</v>
      </c>
      <c r="K74" s="246" t="str">
        <f t="shared" si="21"/>
        <v>T30</v>
      </c>
      <c r="L74" s="267">
        <f>VLOOKUP(K74,Threats!$J$4:$K$33,2,FALSE)</f>
        <v>4</v>
      </c>
      <c r="M74" s="178" t="str">
        <f t="shared" si="22"/>
        <v>A1.V20.T30</v>
      </c>
      <c r="N74" s="297">
        <f t="shared" si="25"/>
        <v>8.1999999999999993</v>
      </c>
      <c r="O74" s="273">
        <f t="shared" si="23"/>
        <v>8</v>
      </c>
      <c r="P74"/>
    </row>
    <row r="75" spans="1:16" ht="24">
      <c r="A75" s="243" t="s">
        <v>82</v>
      </c>
      <c r="B75" s="244" t="str">
        <f>Assets!$B$6</f>
        <v>Automated reservation, check-in and boarding procedure</v>
      </c>
      <c r="C75" s="245">
        <f>VLOOKUP(A75,Assets!$B$28:$C$47,2,FALSE)</f>
        <v>4.2</v>
      </c>
      <c r="D75" s="244" t="s">
        <v>379</v>
      </c>
      <c r="E75" s="246" t="str">
        <f t="shared" si="17"/>
        <v>V21</v>
      </c>
      <c r="F75" s="246" t="str">
        <f t="shared" si="18"/>
        <v>V21</v>
      </c>
      <c r="G75" s="253" t="str">
        <f t="shared" si="19"/>
        <v>A1V21</v>
      </c>
      <c r="H75" s="270">
        <f>VLOOKUP(G75,'Assets+Vulnerabilities'!$H$4:$I$318,2,FALSE)</f>
        <v>3</v>
      </c>
      <c r="I75" s="255" t="s">
        <v>408</v>
      </c>
      <c r="J75" s="246" t="str">
        <f t="shared" si="20"/>
        <v>T2.</v>
      </c>
      <c r="K75" s="246" t="str">
        <f t="shared" si="21"/>
        <v>T2</v>
      </c>
      <c r="L75" s="267">
        <f>VLOOKUP(K75,Threats!$J$4:$K$33,2,FALSE)</f>
        <v>5</v>
      </c>
      <c r="M75" s="178" t="str">
        <f t="shared" si="22"/>
        <v>A1.V21.T2</v>
      </c>
      <c r="N75" s="297">
        <f t="shared" si="25"/>
        <v>9.1999999999999993</v>
      </c>
      <c r="O75" s="273">
        <f t="shared" si="23"/>
        <v>9</v>
      </c>
      <c r="P75"/>
    </row>
    <row r="76" spans="1:16" ht="24">
      <c r="A76" s="243" t="s">
        <v>82</v>
      </c>
      <c r="B76" s="244" t="str">
        <f>Assets!$B$6</f>
        <v>Automated reservation, check-in and boarding procedure</v>
      </c>
      <c r="C76" s="245">
        <f>VLOOKUP(A76,Assets!$B$28:$C$47,2,FALSE)</f>
        <v>4.2</v>
      </c>
      <c r="D76" s="244" t="s">
        <v>379</v>
      </c>
      <c r="E76" s="246" t="str">
        <f t="shared" si="17"/>
        <v>V21</v>
      </c>
      <c r="F76" s="246" t="str">
        <f t="shared" si="18"/>
        <v>V21</v>
      </c>
      <c r="G76" s="253" t="str">
        <f t="shared" si="19"/>
        <v>A1V21</v>
      </c>
      <c r="H76" s="270">
        <f>VLOOKUP(G76,'Assets+Vulnerabilities'!$H$4:$I$318,2,FALSE)</f>
        <v>3</v>
      </c>
      <c r="I76" s="255" t="s">
        <v>151</v>
      </c>
      <c r="J76" s="246" t="str">
        <f t="shared" si="20"/>
        <v>T5.</v>
      </c>
      <c r="K76" s="246" t="str">
        <f t="shared" si="21"/>
        <v>T5</v>
      </c>
      <c r="L76" s="267">
        <f>VLOOKUP(K76,Threats!$J$4:$K$33,2,FALSE)</f>
        <v>3</v>
      </c>
      <c r="M76" s="178" t="str">
        <f t="shared" si="22"/>
        <v>A1.V21.T5</v>
      </c>
      <c r="N76" s="297">
        <f t="shared" si="24"/>
        <v>8.1999999999999993</v>
      </c>
      <c r="O76" s="273">
        <f t="shared" si="23"/>
        <v>8</v>
      </c>
      <c r="P76"/>
    </row>
    <row r="77" spans="1:16" ht="24">
      <c r="A77" s="243" t="s">
        <v>82</v>
      </c>
      <c r="B77" s="244" t="str">
        <f>Assets!$B$6</f>
        <v>Automated reservation, check-in and boarding procedure</v>
      </c>
      <c r="C77" s="245">
        <f>VLOOKUP(A77,Assets!$B$28:$C$47,2,FALSE)</f>
        <v>4.2</v>
      </c>
      <c r="D77" s="244" t="s">
        <v>379</v>
      </c>
      <c r="E77" s="246" t="str">
        <f t="shared" si="17"/>
        <v>V21</v>
      </c>
      <c r="F77" s="246" t="str">
        <f t="shared" si="18"/>
        <v>V21</v>
      </c>
      <c r="G77" s="253" t="str">
        <f t="shared" si="19"/>
        <v>A1V21</v>
      </c>
      <c r="H77" s="270">
        <f>VLOOKUP(G77,'Assets+Vulnerabilities'!$H$4:$I$318,2,FALSE)</f>
        <v>3</v>
      </c>
      <c r="I77" s="255" t="s">
        <v>431</v>
      </c>
      <c r="J77" s="246" t="str">
        <f t="shared" si="20"/>
        <v>T6.</v>
      </c>
      <c r="K77" s="246" t="str">
        <f t="shared" si="21"/>
        <v>T6</v>
      </c>
      <c r="L77" s="267">
        <f>VLOOKUP(K77,Threats!$J$4:$K$33,2,FALSE)</f>
        <v>4</v>
      </c>
      <c r="M77" s="178" t="str">
        <f t="shared" si="22"/>
        <v>A1.V21.T6</v>
      </c>
      <c r="N77" s="297">
        <f t="shared" ref="N77:N78" si="26">C77+H77+L77-3</f>
        <v>8.1999999999999993</v>
      </c>
      <c r="O77" s="273">
        <f t="shared" si="23"/>
        <v>8</v>
      </c>
      <c r="P77"/>
    </row>
    <row r="78" spans="1:16" ht="36">
      <c r="A78" s="243" t="s">
        <v>82</v>
      </c>
      <c r="B78" s="244" t="str">
        <f>Assets!$B$6</f>
        <v>Automated reservation, check-in and boarding procedure</v>
      </c>
      <c r="C78" s="245">
        <f>VLOOKUP(A78,Assets!$B$28:$C$47,2,FALSE)</f>
        <v>4.2</v>
      </c>
      <c r="D78" s="244" t="s">
        <v>379</v>
      </c>
      <c r="E78" s="246" t="str">
        <f t="shared" si="17"/>
        <v>V21</v>
      </c>
      <c r="F78" s="246" t="str">
        <f t="shared" si="18"/>
        <v>V21</v>
      </c>
      <c r="G78" s="253" t="str">
        <f t="shared" si="19"/>
        <v>A1V21</v>
      </c>
      <c r="H78" s="270">
        <f>VLOOKUP(G78,'Assets+Vulnerabilities'!$H$4:$I$318,2,FALSE)</f>
        <v>3</v>
      </c>
      <c r="I78" s="255" t="s">
        <v>417</v>
      </c>
      <c r="J78" s="246" t="str">
        <f t="shared" si="20"/>
        <v>T8.</v>
      </c>
      <c r="K78" s="246" t="str">
        <f t="shared" si="21"/>
        <v>T8</v>
      </c>
      <c r="L78" s="267">
        <f>VLOOKUP(K78,Threats!$J$4:$K$33,2,FALSE)</f>
        <v>4</v>
      </c>
      <c r="M78" s="178" t="str">
        <f t="shared" si="22"/>
        <v>A1.V21.T8</v>
      </c>
      <c r="N78" s="297">
        <f t="shared" si="26"/>
        <v>8.1999999999999993</v>
      </c>
      <c r="O78" s="273">
        <f t="shared" si="23"/>
        <v>8</v>
      </c>
      <c r="P78"/>
    </row>
    <row r="79" spans="1:16" ht="24">
      <c r="A79" s="243" t="s">
        <v>82</v>
      </c>
      <c r="B79" s="244" t="str">
        <f>Assets!$B$6</f>
        <v>Automated reservation, check-in and boarding procedure</v>
      </c>
      <c r="C79" s="245">
        <f>VLOOKUP(A79,Assets!$B$28:$C$47,2,FALSE)</f>
        <v>4.2</v>
      </c>
      <c r="D79" s="244" t="s">
        <v>379</v>
      </c>
      <c r="E79" s="246" t="str">
        <f t="shared" si="17"/>
        <v>V21</v>
      </c>
      <c r="F79" s="246" t="str">
        <f t="shared" si="18"/>
        <v>V21</v>
      </c>
      <c r="G79" s="253" t="str">
        <f t="shared" si="19"/>
        <v>A1V21</v>
      </c>
      <c r="H79" s="270">
        <f>VLOOKUP(G79,'Assets+Vulnerabilities'!$H$4:$I$318,2,FALSE)</f>
        <v>3</v>
      </c>
      <c r="I79" s="255" t="s">
        <v>409</v>
      </c>
      <c r="J79" s="246" t="str">
        <f t="shared" si="20"/>
        <v>T14</v>
      </c>
      <c r="K79" s="246" t="str">
        <f t="shared" si="21"/>
        <v>T14</v>
      </c>
      <c r="L79" s="267">
        <f>VLOOKUP(K79,Threats!$J$4:$K$33,2,FALSE)</f>
        <v>4</v>
      </c>
      <c r="M79" s="178" t="str">
        <f t="shared" si="22"/>
        <v>A1.V21.T14</v>
      </c>
      <c r="N79" s="297">
        <f t="shared" si="24"/>
        <v>9.1999999999999993</v>
      </c>
      <c r="O79" s="273">
        <f t="shared" si="23"/>
        <v>9</v>
      </c>
      <c r="P79"/>
    </row>
    <row r="80" spans="1:16" ht="36">
      <c r="A80" s="243" t="s">
        <v>82</v>
      </c>
      <c r="B80" s="244" t="str">
        <f>Assets!$B$6</f>
        <v>Automated reservation, check-in and boarding procedure</v>
      </c>
      <c r="C80" s="245">
        <f>VLOOKUP(A80,Assets!$B$28:$C$47,2,FALSE)</f>
        <v>4.2</v>
      </c>
      <c r="D80" s="244" t="s">
        <v>380</v>
      </c>
      <c r="E80" s="246" t="str">
        <f t="shared" si="17"/>
        <v>V28</v>
      </c>
      <c r="F80" s="246" t="str">
        <f t="shared" si="18"/>
        <v>V28</v>
      </c>
      <c r="G80" s="253" t="str">
        <f t="shared" si="19"/>
        <v>A1V28</v>
      </c>
      <c r="H80" s="270">
        <f>VLOOKUP(G80,'Assets+Vulnerabilities'!$H$4:$I$318,2,FALSE)</f>
        <v>3</v>
      </c>
      <c r="I80" s="255" t="s">
        <v>417</v>
      </c>
      <c r="J80" s="246" t="str">
        <f t="shared" si="20"/>
        <v>T8.</v>
      </c>
      <c r="K80" s="246" t="str">
        <f t="shared" si="21"/>
        <v>T8</v>
      </c>
      <c r="L80" s="267">
        <f>VLOOKUP(K80,Threats!$J$4:$K$33,2,FALSE)</f>
        <v>4</v>
      </c>
      <c r="M80" s="178" t="str">
        <f t="shared" si="22"/>
        <v>A1.V28.T8</v>
      </c>
      <c r="N80" s="297">
        <f t="shared" ref="N80:N81" si="27">C80+H80+L80-3</f>
        <v>8.1999999999999993</v>
      </c>
      <c r="O80" s="273">
        <f t="shared" si="23"/>
        <v>8</v>
      </c>
      <c r="P80"/>
    </row>
    <row r="81" spans="1:16" ht="24">
      <c r="A81" s="243" t="s">
        <v>82</v>
      </c>
      <c r="B81" s="244" t="str">
        <f>Assets!$B$6</f>
        <v>Automated reservation, check-in and boarding procedure</v>
      </c>
      <c r="C81" s="245">
        <f>VLOOKUP(A81,Assets!$B$28:$C$47,2,FALSE)</f>
        <v>4.2</v>
      </c>
      <c r="D81" s="244" t="s">
        <v>380</v>
      </c>
      <c r="E81" s="246" t="str">
        <f t="shared" si="17"/>
        <v>V28</v>
      </c>
      <c r="F81" s="246" t="str">
        <f t="shared" si="18"/>
        <v>V28</v>
      </c>
      <c r="G81" s="253" t="str">
        <f t="shared" si="19"/>
        <v>A1V28</v>
      </c>
      <c r="H81" s="270">
        <f>VLOOKUP(G81,'Assets+Vulnerabilities'!$H$4:$I$318,2,FALSE)</f>
        <v>3</v>
      </c>
      <c r="I81" s="255" t="s">
        <v>480</v>
      </c>
      <c r="J81" s="246" t="str">
        <f t="shared" si="20"/>
        <v>T12</v>
      </c>
      <c r="K81" s="246" t="str">
        <f t="shared" si="21"/>
        <v>T12</v>
      </c>
      <c r="L81" s="267">
        <f>VLOOKUP(K81,Threats!$J$4:$K$33,2,FALSE)</f>
        <v>4</v>
      </c>
      <c r="M81" s="178" t="str">
        <f t="shared" si="22"/>
        <v>A1.V28.T12</v>
      </c>
      <c r="N81" s="297">
        <f t="shared" si="27"/>
        <v>8.1999999999999993</v>
      </c>
      <c r="O81" s="273">
        <f t="shared" si="23"/>
        <v>8</v>
      </c>
      <c r="P81"/>
    </row>
    <row r="82" spans="1:16" ht="24">
      <c r="A82" s="243" t="s">
        <v>82</v>
      </c>
      <c r="B82" s="244" t="str">
        <f>Assets!$B$6</f>
        <v>Automated reservation, check-in and boarding procedure</v>
      </c>
      <c r="C82" s="245">
        <f>VLOOKUP(A82,Assets!$B$28:$C$47,2,FALSE)</f>
        <v>4.2</v>
      </c>
      <c r="D82" s="244" t="s">
        <v>146</v>
      </c>
      <c r="E82" s="246" t="str">
        <f t="shared" si="17"/>
        <v>V3.</v>
      </c>
      <c r="F82" s="246" t="str">
        <f t="shared" si="18"/>
        <v>V3</v>
      </c>
      <c r="G82" s="253" t="str">
        <f t="shared" si="19"/>
        <v>A1V3</v>
      </c>
      <c r="H82" s="270">
        <f>VLOOKUP(G82,'Assets+Vulnerabilities'!$H$4:$I$318,2,FALSE)</f>
        <v>4</v>
      </c>
      <c r="I82" s="255" t="s">
        <v>410</v>
      </c>
      <c r="J82" s="246" t="str">
        <f t="shared" si="20"/>
        <v>T1.</v>
      </c>
      <c r="K82" s="246" t="str">
        <f t="shared" si="21"/>
        <v>T1</v>
      </c>
      <c r="L82" s="267">
        <f>VLOOKUP(K82,Threats!$J$4:$K$33,2,FALSE)</f>
        <v>3</v>
      </c>
      <c r="M82" s="178" t="str">
        <f t="shared" si="22"/>
        <v>A1.V3.T1</v>
      </c>
      <c r="N82" s="297">
        <f t="shared" si="24"/>
        <v>9.1999999999999993</v>
      </c>
      <c r="O82" s="273">
        <f t="shared" si="23"/>
        <v>9</v>
      </c>
      <c r="P82"/>
    </row>
    <row r="83" spans="1:16" ht="24">
      <c r="A83" s="243" t="s">
        <v>82</v>
      </c>
      <c r="B83" s="244" t="str">
        <f>Assets!$B$6</f>
        <v>Automated reservation, check-in and boarding procedure</v>
      </c>
      <c r="C83" s="245">
        <f>VLOOKUP(A83,Assets!$B$28:$C$47,2,FALSE)</f>
        <v>4.2</v>
      </c>
      <c r="D83" s="244" t="s">
        <v>146</v>
      </c>
      <c r="E83" s="246" t="str">
        <f t="shared" si="17"/>
        <v>V3.</v>
      </c>
      <c r="F83" s="246" t="str">
        <f t="shared" si="18"/>
        <v>V3</v>
      </c>
      <c r="G83" s="253" t="str">
        <f t="shared" si="19"/>
        <v>A1V3</v>
      </c>
      <c r="H83" s="270">
        <f>VLOOKUP(G83,'Assets+Vulnerabilities'!$H$4:$I$318,2,FALSE)</f>
        <v>4</v>
      </c>
      <c r="I83" s="255" t="s">
        <v>431</v>
      </c>
      <c r="J83" s="246" t="str">
        <f t="shared" si="20"/>
        <v>T6.</v>
      </c>
      <c r="K83" s="246" t="str">
        <f t="shared" si="21"/>
        <v>T6</v>
      </c>
      <c r="L83" s="267">
        <f>VLOOKUP(K83,Threats!$J$4:$K$33,2,FALSE)</f>
        <v>4</v>
      </c>
      <c r="M83" s="178" t="str">
        <f t="shared" si="22"/>
        <v>A1.V3.T6</v>
      </c>
      <c r="N83" s="297">
        <f t="shared" ref="N83:N85" si="28">C83+H83+L83-3</f>
        <v>9.1999999999999993</v>
      </c>
      <c r="O83" s="273">
        <f t="shared" si="23"/>
        <v>9</v>
      </c>
      <c r="P83"/>
    </row>
    <row r="84" spans="1:16" ht="24">
      <c r="A84" s="243" t="s">
        <v>82</v>
      </c>
      <c r="B84" s="244" t="str">
        <f>Assets!$B$6</f>
        <v>Automated reservation, check-in and boarding procedure</v>
      </c>
      <c r="C84" s="245">
        <f>VLOOKUP(A84,Assets!$B$28:$C$47,2,FALSE)</f>
        <v>4.2</v>
      </c>
      <c r="D84" s="244" t="s">
        <v>146</v>
      </c>
      <c r="E84" s="246" t="str">
        <f t="shared" si="17"/>
        <v>V3.</v>
      </c>
      <c r="F84" s="246" t="str">
        <f t="shared" si="18"/>
        <v>V3</v>
      </c>
      <c r="G84" s="253" t="str">
        <f t="shared" si="19"/>
        <v>A1V3</v>
      </c>
      <c r="H84" s="270">
        <f>VLOOKUP(G84,'Assets+Vulnerabilities'!$H$4:$I$318,2,FALSE)</f>
        <v>4</v>
      </c>
      <c r="I84" s="255" t="s">
        <v>152</v>
      </c>
      <c r="J84" s="246" t="str">
        <f t="shared" si="20"/>
        <v>T7.</v>
      </c>
      <c r="K84" s="246" t="str">
        <f t="shared" si="21"/>
        <v>T7</v>
      </c>
      <c r="L84" s="267">
        <f>VLOOKUP(K84,Threats!$J$4:$K$33,2,FALSE)</f>
        <v>4</v>
      </c>
      <c r="M84" s="178" t="str">
        <f t="shared" si="22"/>
        <v>A1.V3.T7</v>
      </c>
      <c r="N84" s="297">
        <f t="shared" si="28"/>
        <v>9.1999999999999993</v>
      </c>
      <c r="O84" s="273">
        <f t="shared" si="23"/>
        <v>9</v>
      </c>
      <c r="P84"/>
    </row>
    <row r="85" spans="1:16" ht="24">
      <c r="A85" s="243" t="s">
        <v>82</v>
      </c>
      <c r="B85" s="244" t="str">
        <f>Assets!$B$6</f>
        <v>Automated reservation, check-in and boarding procedure</v>
      </c>
      <c r="C85" s="245">
        <f>VLOOKUP(A85,Assets!$B$28:$C$47,2,FALSE)</f>
        <v>4.2</v>
      </c>
      <c r="D85" s="244" t="s">
        <v>146</v>
      </c>
      <c r="E85" s="246" t="str">
        <f t="shared" si="17"/>
        <v>V3.</v>
      </c>
      <c r="F85" s="246" t="str">
        <f t="shared" si="18"/>
        <v>V3</v>
      </c>
      <c r="G85" s="253" t="str">
        <f t="shared" si="19"/>
        <v>A1V3</v>
      </c>
      <c r="H85" s="270">
        <f>VLOOKUP(G85,'Assets+Vulnerabilities'!$H$4:$I$318,2,FALSE)</f>
        <v>4</v>
      </c>
      <c r="I85" s="255" t="s">
        <v>418</v>
      </c>
      <c r="J85" s="246" t="str">
        <f t="shared" si="20"/>
        <v>T9.</v>
      </c>
      <c r="K85" s="246" t="str">
        <f t="shared" si="21"/>
        <v>T9</v>
      </c>
      <c r="L85" s="267">
        <f>VLOOKUP(K85,Threats!$J$4:$K$33,2,FALSE)</f>
        <v>3</v>
      </c>
      <c r="M85" s="178" t="str">
        <f t="shared" si="22"/>
        <v>A1.V3.T9</v>
      </c>
      <c r="N85" s="297">
        <f t="shared" si="28"/>
        <v>8.1999999999999993</v>
      </c>
      <c r="O85" s="273">
        <f t="shared" si="23"/>
        <v>8</v>
      </c>
      <c r="P85"/>
    </row>
    <row r="86" spans="1:16" ht="24">
      <c r="A86" s="243" t="s">
        <v>82</v>
      </c>
      <c r="B86" s="244" t="str">
        <f>Assets!$B$6</f>
        <v>Automated reservation, check-in and boarding procedure</v>
      </c>
      <c r="C86" s="245">
        <f>VLOOKUP(A86,Assets!$B$28:$C$47,2,FALSE)</f>
        <v>4.2</v>
      </c>
      <c r="D86" s="244" t="s">
        <v>146</v>
      </c>
      <c r="E86" s="246" t="str">
        <f t="shared" si="17"/>
        <v>V3.</v>
      </c>
      <c r="F86" s="246" t="str">
        <f t="shared" si="18"/>
        <v>V3</v>
      </c>
      <c r="G86" s="253" t="str">
        <f t="shared" si="19"/>
        <v>A1V3</v>
      </c>
      <c r="H86" s="270">
        <f>VLOOKUP(G86,'Assets+Vulnerabilities'!$H$4:$I$318,2,FALSE)</f>
        <v>4</v>
      </c>
      <c r="I86" s="255" t="s">
        <v>412</v>
      </c>
      <c r="J86" s="246" t="str">
        <f t="shared" si="20"/>
        <v>T22</v>
      </c>
      <c r="K86" s="246" t="str">
        <f t="shared" si="21"/>
        <v>T22</v>
      </c>
      <c r="L86" s="267">
        <f>VLOOKUP(K86,Threats!$J$4:$K$33,2,FALSE)</f>
        <v>4</v>
      </c>
      <c r="M86" s="178" t="str">
        <f t="shared" si="22"/>
        <v>A1.V3.T22</v>
      </c>
      <c r="N86" s="297">
        <f t="shared" si="24"/>
        <v>10.199999999999999</v>
      </c>
      <c r="O86" s="273">
        <f t="shared" si="23"/>
        <v>10</v>
      </c>
      <c r="P86"/>
    </row>
    <row r="87" spans="1:16" ht="24">
      <c r="A87" s="243" t="s">
        <v>82</v>
      </c>
      <c r="B87" s="244" t="str">
        <f>Assets!$B$6</f>
        <v>Automated reservation, check-in and boarding procedure</v>
      </c>
      <c r="C87" s="245">
        <f>VLOOKUP(A87,Assets!$B$28:$C$47,2,FALSE)</f>
        <v>4.2</v>
      </c>
      <c r="D87" s="244" t="s">
        <v>146</v>
      </c>
      <c r="E87" s="246" t="str">
        <f t="shared" si="17"/>
        <v>V3.</v>
      </c>
      <c r="F87" s="246" t="str">
        <f t="shared" si="18"/>
        <v>V3</v>
      </c>
      <c r="G87" s="253" t="str">
        <f t="shared" si="19"/>
        <v>A1V3</v>
      </c>
      <c r="H87" s="270">
        <f>VLOOKUP(G87,'Assets+Vulnerabilities'!$H$4:$I$318,2,FALSE)</f>
        <v>4</v>
      </c>
      <c r="I87" s="255" t="s">
        <v>414</v>
      </c>
      <c r="J87" s="246" t="str">
        <f t="shared" si="20"/>
        <v>T23</v>
      </c>
      <c r="K87" s="246" t="str">
        <f t="shared" si="21"/>
        <v>T23</v>
      </c>
      <c r="L87" s="267">
        <f>VLOOKUP(K87,Threats!$J$4:$K$33,2,FALSE)</f>
        <v>3</v>
      </c>
      <c r="M87" s="178" t="str">
        <f t="shared" si="22"/>
        <v>A1.V3.T23</v>
      </c>
      <c r="N87" s="297">
        <f t="shared" si="24"/>
        <v>9.1999999999999993</v>
      </c>
      <c r="O87" s="273">
        <f t="shared" si="23"/>
        <v>9</v>
      </c>
      <c r="P87"/>
    </row>
    <row r="88" spans="1:16" ht="24">
      <c r="A88" s="243" t="s">
        <v>82</v>
      </c>
      <c r="B88" s="244" t="str">
        <f>Assets!$B$6</f>
        <v>Automated reservation, check-in and boarding procedure</v>
      </c>
      <c r="C88" s="245">
        <f>VLOOKUP(A88,Assets!$B$28:$C$47,2,FALSE)</f>
        <v>4.2</v>
      </c>
      <c r="D88" s="244" t="s">
        <v>146</v>
      </c>
      <c r="E88" s="246" t="str">
        <f t="shared" si="17"/>
        <v>V3.</v>
      </c>
      <c r="F88" s="246" t="str">
        <f t="shared" si="18"/>
        <v>V3</v>
      </c>
      <c r="G88" s="253" t="str">
        <f t="shared" si="19"/>
        <v>A1V3</v>
      </c>
      <c r="H88" s="270">
        <f>VLOOKUP(G88,'Assets+Vulnerabilities'!$H$4:$I$318,2,FALSE)</f>
        <v>4</v>
      </c>
      <c r="I88" s="255" t="s">
        <v>413</v>
      </c>
      <c r="J88" s="246" t="str">
        <f t="shared" si="20"/>
        <v>T25</v>
      </c>
      <c r="K88" s="246" t="str">
        <f t="shared" si="21"/>
        <v>T25</v>
      </c>
      <c r="L88" s="267">
        <f>VLOOKUP(K88,Threats!$J$4:$K$33,2,FALSE)</f>
        <v>3</v>
      </c>
      <c r="M88" s="178" t="str">
        <f t="shared" si="22"/>
        <v>A1.V3.T25</v>
      </c>
      <c r="N88" s="297">
        <f t="shared" si="24"/>
        <v>9.1999999999999993</v>
      </c>
      <c r="O88" s="273">
        <f t="shared" si="23"/>
        <v>9</v>
      </c>
      <c r="P88"/>
    </row>
    <row r="89" spans="1:16" ht="24">
      <c r="A89" s="243" t="s">
        <v>82</v>
      </c>
      <c r="B89" s="244" t="str">
        <f>Assets!$B$6</f>
        <v>Automated reservation, check-in and boarding procedure</v>
      </c>
      <c r="C89" s="245">
        <f>VLOOKUP(A89,Assets!$B$28:$C$47,2,FALSE)</f>
        <v>4.2</v>
      </c>
      <c r="D89" s="244" t="s">
        <v>146</v>
      </c>
      <c r="E89" s="246" t="str">
        <f t="shared" si="17"/>
        <v>V3.</v>
      </c>
      <c r="F89" s="246" t="str">
        <f t="shared" si="18"/>
        <v>V3</v>
      </c>
      <c r="G89" s="253" t="str">
        <f t="shared" si="19"/>
        <v>A1V3</v>
      </c>
      <c r="H89" s="270">
        <f>VLOOKUP(G89,'Assets+Vulnerabilities'!$H$4:$I$318,2,FALSE)</f>
        <v>4</v>
      </c>
      <c r="I89" s="255" t="s">
        <v>428</v>
      </c>
      <c r="J89" s="246" t="str">
        <f t="shared" si="20"/>
        <v>T28</v>
      </c>
      <c r="K89" s="246" t="str">
        <f t="shared" si="21"/>
        <v>T28</v>
      </c>
      <c r="L89" s="267">
        <f>VLOOKUP(K89,Threats!$J$4:$K$33,2,FALSE)</f>
        <v>4</v>
      </c>
      <c r="M89" s="178" t="str">
        <f t="shared" si="22"/>
        <v>A1.V3.T28</v>
      </c>
      <c r="N89" s="297">
        <f t="shared" si="24"/>
        <v>10.199999999999999</v>
      </c>
      <c r="O89" s="273">
        <f t="shared" si="23"/>
        <v>10</v>
      </c>
      <c r="P89"/>
    </row>
    <row r="90" spans="1:16" ht="24">
      <c r="A90" s="243" t="s">
        <v>82</v>
      </c>
      <c r="B90" s="244" t="str">
        <f>Assets!$B$6</f>
        <v>Automated reservation, check-in and boarding procedure</v>
      </c>
      <c r="C90" s="245">
        <f>VLOOKUP(A90,Assets!$B$28:$C$47,2,FALSE)</f>
        <v>4.2</v>
      </c>
      <c r="D90" s="244" t="s">
        <v>381</v>
      </c>
      <c r="E90" s="246" t="str">
        <f t="shared" si="17"/>
        <v>V36</v>
      </c>
      <c r="F90" s="246" t="str">
        <f t="shared" si="18"/>
        <v>V36</v>
      </c>
      <c r="G90" s="253" t="str">
        <f t="shared" si="19"/>
        <v>A1V36</v>
      </c>
      <c r="H90" s="270">
        <f>VLOOKUP(G90,'Assets+Vulnerabilities'!$H$4:$I$318,2,FALSE)</f>
        <v>3</v>
      </c>
      <c r="I90" s="255" t="s">
        <v>436</v>
      </c>
      <c r="J90" s="246" t="str">
        <f t="shared" si="20"/>
        <v>T10</v>
      </c>
      <c r="K90" s="246" t="str">
        <f t="shared" si="21"/>
        <v>T10</v>
      </c>
      <c r="L90" s="267">
        <f>VLOOKUP(K90,Threats!$J$4:$K$33,2,FALSE)</f>
        <v>4</v>
      </c>
      <c r="M90" s="178" t="str">
        <f t="shared" si="22"/>
        <v>A1.V36.T10</v>
      </c>
      <c r="N90" s="297">
        <f t="shared" ref="N90:N91" si="29">C90+H90+L90-3</f>
        <v>8.1999999999999993</v>
      </c>
      <c r="O90" s="273">
        <f t="shared" si="23"/>
        <v>8</v>
      </c>
      <c r="P90"/>
    </row>
    <row r="91" spans="1:16" ht="24">
      <c r="A91" s="243" t="s">
        <v>82</v>
      </c>
      <c r="B91" s="244" t="str">
        <f>Assets!$B$6</f>
        <v>Automated reservation, check-in and boarding procedure</v>
      </c>
      <c r="C91" s="245">
        <f>VLOOKUP(A91,Assets!$B$28:$C$47,2,FALSE)</f>
        <v>4.2</v>
      </c>
      <c r="D91" s="244" t="s">
        <v>381</v>
      </c>
      <c r="E91" s="246" t="str">
        <f t="shared" si="17"/>
        <v>V36</v>
      </c>
      <c r="F91" s="246" t="str">
        <f t="shared" si="18"/>
        <v>V36</v>
      </c>
      <c r="G91" s="253" t="str">
        <f t="shared" si="19"/>
        <v>A1V36</v>
      </c>
      <c r="H91" s="270">
        <f>VLOOKUP(G91,'Assets+Vulnerabilities'!$H$4:$I$318,2,FALSE)</f>
        <v>3</v>
      </c>
      <c r="I91" s="255" t="s">
        <v>480</v>
      </c>
      <c r="J91" s="246" t="str">
        <f t="shared" si="20"/>
        <v>T12</v>
      </c>
      <c r="K91" s="246" t="str">
        <f t="shared" si="21"/>
        <v>T12</v>
      </c>
      <c r="L91" s="267">
        <f>VLOOKUP(K91,Threats!$J$4:$K$33,2,FALSE)</f>
        <v>4</v>
      </c>
      <c r="M91" s="178" t="str">
        <f t="shared" si="22"/>
        <v>A1.V36.T12</v>
      </c>
      <c r="N91" s="297">
        <f t="shared" si="29"/>
        <v>8.1999999999999993</v>
      </c>
      <c r="O91" s="273">
        <f t="shared" si="23"/>
        <v>8</v>
      </c>
      <c r="P91"/>
    </row>
    <row r="92" spans="1:16" ht="24">
      <c r="A92" s="243" t="s">
        <v>82</v>
      </c>
      <c r="B92" s="244" t="str">
        <f>Assets!$B$6</f>
        <v>Automated reservation, check-in and boarding procedure</v>
      </c>
      <c r="C92" s="245">
        <f>VLOOKUP(A92,Assets!$B$28:$C$47,2,FALSE)</f>
        <v>4.2</v>
      </c>
      <c r="D92" s="244" t="s">
        <v>381</v>
      </c>
      <c r="E92" s="246" t="str">
        <f t="shared" si="17"/>
        <v>V36</v>
      </c>
      <c r="F92" s="246" t="str">
        <f t="shared" si="18"/>
        <v>V36</v>
      </c>
      <c r="G92" s="253" t="str">
        <f t="shared" si="19"/>
        <v>A1V36</v>
      </c>
      <c r="H92" s="270">
        <f>VLOOKUP(G92,'Assets+Vulnerabilities'!$H$4:$I$318,2,FALSE)</f>
        <v>3</v>
      </c>
      <c r="I92" s="255" t="s">
        <v>414</v>
      </c>
      <c r="J92" s="246" t="str">
        <f t="shared" si="20"/>
        <v>T23</v>
      </c>
      <c r="K92" s="246" t="str">
        <f t="shared" si="21"/>
        <v>T23</v>
      </c>
      <c r="L92" s="267">
        <f>VLOOKUP(K92,Threats!$J$4:$K$33,2,FALSE)</f>
        <v>3</v>
      </c>
      <c r="M92" s="178" t="str">
        <f t="shared" si="22"/>
        <v>A1.V36.T23</v>
      </c>
      <c r="N92" s="297">
        <f t="shared" si="24"/>
        <v>8.1999999999999993</v>
      </c>
      <c r="O92" s="273">
        <f t="shared" si="23"/>
        <v>8</v>
      </c>
      <c r="P92"/>
    </row>
    <row r="93" spans="1:16" ht="24">
      <c r="A93" s="243" t="s">
        <v>82</v>
      </c>
      <c r="B93" s="244" t="str">
        <f>Assets!$B$6</f>
        <v>Automated reservation, check-in and boarding procedure</v>
      </c>
      <c r="C93" s="245">
        <f>VLOOKUP(A93,Assets!$B$28:$C$47,2,FALSE)</f>
        <v>4.2</v>
      </c>
      <c r="D93" s="244" t="s">
        <v>381</v>
      </c>
      <c r="E93" s="246" t="str">
        <f t="shared" si="17"/>
        <v>V36</v>
      </c>
      <c r="F93" s="246" t="str">
        <f t="shared" si="18"/>
        <v>V36</v>
      </c>
      <c r="G93" s="253" t="str">
        <f t="shared" si="19"/>
        <v>A1V36</v>
      </c>
      <c r="H93" s="270">
        <f>VLOOKUP(G93,'Assets+Vulnerabilities'!$H$4:$I$318,2,FALSE)</f>
        <v>3</v>
      </c>
      <c r="I93" s="255" t="s">
        <v>420</v>
      </c>
      <c r="J93" s="246" t="str">
        <f t="shared" si="20"/>
        <v>T30</v>
      </c>
      <c r="K93" s="246" t="str">
        <f t="shared" si="21"/>
        <v>T30</v>
      </c>
      <c r="L93" s="267">
        <f>VLOOKUP(K93,Threats!$J$4:$K$33,2,FALSE)</f>
        <v>4</v>
      </c>
      <c r="M93" s="178" t="str">
        <f t="shared" si="22"/>
        <v>A1.V36.T30</v>
      </c>
      <c r="N93" s="297">
        <f t="shared" ref="N93:N96" si="30">C93+H93+L93-3</f>
        <v>8.1999999999999993</v>
      </c>
      <c r="O93" s="273">
        <f t="shared" si="23"/>
        <v>8</v>
      </c>
      <c r="P93"/>
    </row>
    <row r="94" spans="1:16" ht="24">
      <c r="A94" s="243" t="s">
        <v>82</v>
      </c>
      <c r="B94" s="244" t="str">
        <f>Assets!$B$6</f>
        <v>Automated reservation, check-in and boarding procedure</v>
      </c>
      <c r="C94" s="245">
        <f>VLOOKUP(A94,Assets!$B$28:$C$47,2,FALSE)</f>
        <v>4.2</v>
      </c>
      <c r="D94" s="244" t="s">
        <v>378</v>
      </c>
      <c r="E94" s="246" t="str">
        <f t="shared" si="17"/>
        <v>V37</v>
      </c>
      <c r="F94" s="246" t="str">
        <f t="shared" si="18"/>
        <v>V37</v>
      </c>
      <c r="G94" s="253" t="str">
        <f t="shared" si="19"/>
        <v>A1V37</v>
      </c>
      <c r="H94" s="270">
        <f>VLOOKUP(G94,'Assets+Vulnerabilities'!$H$4:$I$318,2,FALSE)</f>
        <v>3</v>
      </c>
      <c r="I94" s="255" t="s">
        <v>408</v>
      </c>
      <c r="J94" s="246" t="str">
        <f t="shared" si="20"/>
        <v>T2.</v>
      </c>
      <c r="K94" s="246" t="str">
        <f t="shared" si="21"/>
        <v>T2</v>
      </c>
      <c r="L94" s="267">
        <f>VLOOKUP(K94,Threats!$J$4:$K$33,2,FALSE)</f>
        <v>5</v>
      </c>
      <c r="M94" s="178" t="str">
        <f t="shared" si="22"/>
        <v>A1.V37.T2</v>
      </c>
      <c r="N94" s="297">
        <f t="shared" si="30"/>
        <v>9.1999999999999993</v>
      </c>
      <c r="O94" s="273">
        <f t="shared" si="23"/>
        <v>9</v>
      </c>
      <c r="P94"/>
    </row>
    <row r="95" spans="1:16" ht="36">
      <c r="A95" s="243" t="s">
        <v>82</v>
      </c>
      <c r="B95" s="244" t="str">
        <f>Assets!$B$6</f>
        <v>Automated reservation, check-in and boarding procedure</v>
      </c>
      <c r="C95" s="245">
        <f>VLOOKUP(A95,Assets!$B$28:$C$47,2,FALSE)</f>
        <v>4.2</v>
      </c>
      <c r="D95" s="244" t="s">
        <v>378</v>
      </c>
      <c r="E95" s="246" t="str">
        <f t="shared" si="17"/>
        <v>V37</v>
      </c>
      <c r="F95" s="246" t="str">
        <f t="shared" si="18"/>
        <v>V37</v>
      </c>
      <c r="G95" s="253" t="str">
        <f t="shared" si="19"/>
        <v>A1V37</v>
      </c>
      <c r="H95" s="270">
        <f>VLOOKUP(G95,'Assets+Vulnerabilities'!$H$4:$I$318,2,FALSE)</f>
        <v>3</v>
      </c>
      <c r="I95" s="255" t="s">
        <v>417</v>
      </c>
      <c r="J95" s="246" t="str">
        <f t="shared" si="20"/>
        <v>T8.</v>
      </c>
      <c r="K95" s="246" t="str">
        <f t="shared" si="21"/>
        <v>T8</v>
      </c>
      <c r="L95" s="267">
        <f>VLOOKUP(K95,Threats!$J$4:$K$33,2,FALSE)</f>
        <v>4</v>
      </c>
      <c r="M95" s="178" t="str">
        <f t="shared" si="22"/>
        <v>A1.V37.T8</v>
      </c>
      <c r="N95" s="297">
        <f t="shared" si="30"/>
        <v>8.1999999999999993</v>
      </c>
      <c r="O95" s="273">
        <f t="shared" si="23"/>
        <v>8</v>
      </c>
      <c r="P95"/>
    </row>
    <row r="96" spans="1:16" ht="24">
      <c r="A96" s="243" t="s">
        <v>82</v>
      </c>
      <c r="B96" s="244" t="str">
        <f>Assets!$B$6</f>
        <v>Automated reservation, check-in and boarding procedure</v>
      </c>
      <c r="C96" s="245">
        <f>VLOOKUP(A96,Assets!$B$28:$C$47,2,FALSE)</f>
        <v>4.2</v>
      </c>
      <c r="D96" s="244" t="s">
        <v>378</v>
      </c>
      <c r="E96" s="246" t="str">
        <f t="shared" si="17"/>
        <v>V37</v>
      </c>
      <c r="F96" s="246" t="str">
        <f t="shared" si="18"/>
        <v>V37</v>
      </c>
      <c r="G96" s="253" t="str">
        <f t="shared" si="19"/>
        <v>A1V37</v>
      </c>
      <c r="H96" s="270">
        <f>VLOOKUP(G96,'Assets+Vulnerabilities'!$H$4:$I$318,2,FALSE)</f>
        <v>3</v>
      </c>
      <c r="I96" s="255" t="s">
        <v>436</v>
      </c>
      <c r="J96" s="246" t="str">
        <f t="shared" si="20"/>
        <v>T10</v>
      </c>
      <c r="K96" s="246" t="str">
        <f t="shared" si="21"/>
        <v>T10</v>
      </c>
      <c r="L96" s="267">
        <f>VLOOKUP(K96,Threats!$J$4:$K$33,2,FALSE)</f>
        <v>4</v>
      </c>
      <c r="M96" s="178" t="str">
        <f t="shared" si="22"/>
        <v>A1.V37.T10</v>
      </c>
      <c r="N96" s="297">
        <f t="shared" si="30"/>
        <v>8.1999999999999993</v>
      </c>
      <c r="O96" s="273">
        <f t="shared" si="23"/>
        <v>8</v>
      </c>
      <c r="P96"/>
    </row>
    <row r="97" spans="1:16" ht="24">
      <c r="A97" s="243" t="s">
        <v>82</v>
      </c>
      <c r="B97" s="244" t="str">
        <f>Assets!$B$6</f>
        <v>Automated reservation, check-in and boarding procedure</v>
      </c>
      <c r="C97" s="245">
        <f>VLOOKUP(A97,Assets!$B$28:$C$47,2,FALSE)</f>
        <v>4.2</v>
      </c>
      <c r="D97" s="244" t="s">
        <v>378</v>
      </c>
      <c r="E97" s="246" t="str">
        <f t="shared" si="17"/>
        <v>V37</v>
      </c>
      <c r="F97" s="246" t="str">
        <f t="shared" si="18"/>
        <v>V37</v>
      </c>
      <c r="G97" s="253" t="str">
        <f t="shared" si="19"/>
        <v>A1V37</v>
      </c>
      <c r="H97" s="270">
        <f>VLOOKUP(G97,'Assets+Vulnerabilities'!$H$4:$I$318,2,FALSE)</f>
        <v>3</v>
      </c>
      <c r="I97" s="255" t="s">
        <v>409</v>
      </c>
      <c r="J97" s="246" t="str">
        <f t="shared" si="20"/>
        <v>T14</v>
      </c>
      <c r="K97" s="246" t="str">
        <f t="shared" si="21"/>
        <v>T14</v>
      </c>
      <c r="L97" s="267">
        <f>VLOOKUP(K97,Threats!$J$4:$K$33,2,FALSE)</f>
        <v>4</v>
      </c>
      <c r="M97" s="178" t="str">
        <f t="shared" si="22"/>
        <v>A1.V37.T14</v>
      </c>
      <c r="N97" s="297">
        <f t="shared" si="24"/>
        <v>9.1999999999999993</v>
      </c>
      <c r="O97" s="273">
        <f t="shared" si="23"/>
        <v>9</v>
      </c>
      <c r="P97"/>
    </row>
    <row r="98" spans="1:16" ht="24">
      <c r="A98" s="243" t="s">
        <v>82</v>
      </c>
      <c r="B98" s="244" t="str">
        <f>Assets!$B$6</f>
        <v>Automated reservation, check-in and boarding procedure</v>
      </c>
      <c r="C98" s="245">
        <f>VLOOKUP(A98,Assets!$B$28:$C$47,2,FALSE)</f>
        <v>4.2</v>
      </c>
      <c r="D98" s="244" t="s">
        <v>382</v>
      </c>
      <c r="E98" s="246" t="str">
        <f t="shared" si="17"/>
        <v>V38</v>
      </c>
      <c r="F98" s="246" t="str">
        <f t="shared" si="18"/>
        <v>V38</v>
      </c>
      <c r="G98" s="253" t="str">
        <f t="shared" si="19"/>
        <v>A1V38</v>
      </c>
      <c r="H98" s="270">
        <f>VLOOKUP(G98,'Assets+Vulnerabilities'!$H$4:$I$318,2,FALSE)</f>
        <v>4</v>
      </c>
      <c r="I98" s="255" t="s">
        <v>436</v>
      </c>
      <c r="J98" s="246" t="str">
        <f t="shared" si="20"/>
        <v>T10</v>
      </c>
      <c r="K98" s="246" t="str">
        <f t="shared" si="21"/>
        <v>T10</v>
      </c>
      <c r="L98" s="267">
        <f>VLOOKUP(K98,Threats!$J$4:$K$33,2,FALSE)</f>
        <v>4</v>
      </c>
      <c r="M98" s="178" t="str">
        <f t="shared" si="22"/>
        <v>A1.V38.T10</v>
      </c>
      <c r="N98" s="297">
        <f t="shared" ref="N98:N100" si="31">C98+H98+L98-3</f>
        <v>9.1999999999999993</v>
      </c>
      <c r="O98" s="273">
        <f t="shared" si="23"/>
        <v>9</v>
      </c>
      <c r="P98"/>
    </row>
    <row r="99" spans="1:16" ht="24">
      <c r="A99" s="243" t="s">
        <v>82</v>
      </c>
      <c r="B99" s="244" t="str">
        <f>Assets!$B$6</f>
        <v>Automated reservation, check-in and boarding procedure</v>
      </c>
      <c r="C99" s="245">
        <f>VLOOKUP(A99,Assets!$B$28:$C$47,2,FALSE)</f>
        <v>4.2</v>
      </c>
      <c r="D99" s="244" t="s">
        <v>382</v>
      </c>
      <c r="E99" s="246" t="str">
        <f t="shared" si="17"/>
        <v>V38</v>
      </c>
      <c r="F99" s="246" t="str">
        <f t="shared" si="18"/>
        <v>V38</v>
      </c>
      <c r="G99" s="253" t="str">
        <f t="shared" si="19"/>
        <v>A1V38</v>
      </c>
      <c r="H99" s="270">
        <f>VLOOKUP(G99,'Assets+Vulnerabilities'!$H$4:$I$318,2,FALSE)</f>
        <v>4</v>
      </c>
      <c r="I99" s="255" t="s">
        <v>406</v>
      </c>
      <c r="J99" s="246" t="str">
        <f t="shared" si="20"/>
        <v>T11</v>
      </c>
      <c r="K99" s="246" t="str">
        <f t="shared" si="21"/>
        <v>T11</v>
      </c>
      <c r="L99" s="267">
        <f>VLOOKUP(K99,Threats!$J$4:$K$33,2,FALSE)</f>
        <v>3</v>
      </c>
      <c r="M99" s="178" t="str">
        <f t="shared" si="22"/>
        <v>A1.V38.T11</v>
      </c>
      <c r="N99" s="297">
        <f t="shared" si="31"/>
        <v>8.1999999999999993</v>
      </c>
      <c r="O99" s="273">
        <f t="shared" si="23"/>
        <v>8</v>
      </c>
      <c r="P99"/>
    </row>
    <row r="100" spans="1:16" ht="24">
      <c r="A100" s="243" t="s">
        <v>82</v>
      </c>
      <c r="B100" s="244" t="str">
        <f>Assets!$B$6</f>
        <v>Automated reservation, check-in and boarding procedure</v>
      </c>
      <c r="C100" s="245">
        <f>VLOOKUP(A100,Assets!$B$28:$C$47,2,FALSE)</f>
        <v>4.2</v>
      </c>
      <c r="D100" s="244" t="s">
        <v>382</v>
      </c>
      <c r="E100" s="246" t="str">
        <f t="shared" si="17"/>
        <v>V38</v>
      </c>
      <c r="F100" s="246" t="str">
        <f t="shared" si="18"/>
        <v>V38</v>
      </c>
      <c r="G100" s="253" t="str">
        <f t="shared" si="19"/>
        <v>A1V38</v>
      </c>
      <c r="H100" s="270">
        <f>VLOOKUP(G100,'Assets+Vulnerabilities'!$H$4:$I$318,2,FALSE)</f>
        <v>4</v>
      </c>
      <c r="I100" s="255" t="s">
        <v>480</v>
      </c>
      <c r="J100" s="246" t="str">
        <f t="shared" si="20"/>
        <v>T12</v>
      </c>
      <c r="K100" s="246" t="str">
        <f t="shared" si="21"/>
        <v>T12</v>
      </c>
      <c r="L100" s="267">
        <f>VLOOKUP(K100,Threats!$J$4:$K$33,2,FALSE)</f>
        <v>4</v>
      </c>
      <c r="M100" s="178" t="str">
        <f t="shared" si="22"/>
        <v>A1.V38.T12</v>
      </c>
      <c r="N100" s="297">
        <f t="shared" si="31"/>
        <v>9.1999999999999993</v>
      </c>
      <c r="O100" s="273">
        <f t="shared" si="23"/>
        <v>9</v>
      </c>
      <c r="P100"/>
    </row>
    <row r="101" spans="1:16" ht="48">
      <c r="A101" s="243" t="s">
        <v>82</v>
      </c>
      <c r="B101" s="244" t="str">
        <f>Assets!$B$6</f>
        <v>Automated reservation, check-in and boarding procedure</v>
      </c>
      <c r="C101" s="245">
        <f>VLOOKUP(A101,Assets!$B$28:$C$47,2,FALSE)</f>
        <v>4.2</v>
      </c>
      <c r="D101" s="244" t="s">
        <v>382</v>
      </c>
      <c r="E101" s="246" t="str">
        <f t="shared" si="17"/>
        <v>V38</v>
      </c>
      <c r="F101" s="246" t="str">
        <f t="shared" si="18"/>
        <v>V38</v>
      </c>
      <c r="G101" s="253" t="str">
        <f t="shared" si="19"/>
        <v>A1V38</v>
      </c>
      <c r="H101" s="270">
        <f>VLOOKUP(G101,'Assets+Vulnerabilities'!$H$4:$I$318,2,FALSE)</f>
        <v>4</v>
      </c>
      <c r="I101" s="255" t="s">
        <v>479</v>
      </c>
      <c r="J101" s="246" t="str">
        <f t="shared" si="20"/>
        <v>T13</v>
      </c>
      <c r="K101" s="246" t="str">
        <f t="shared" si="21"/>
        <v>T13</v>
      </c>
      <c r="L101" s="267">
        <f>VLOOKUP(K101,Threats!$J$4:$K$33,2,FALSE)</f>
        <v>4</v>
      </c>
      <c r="M101" s="178" t="str">
        <f t="shared" si="22"/>
        <v>A1.V38.T13</v>
      </c>
      <c r="N101" s="297">
        <f t="shared" si="24"/>
        <v>10.199999999999999</v>
      </c>
      <c r="O101" s="273">
        <f t="shared" si="23"/>
        <v>10</v>
      </c>
      <c r="P101"/>
    </row>
    <row r="102" spans="1:16" ht="24">
      <c r="A102" s="243" t="s">
        <v>82</v>
      </c>
      <c r="B102" s="244" t="str">
        <f>Assets!$B$6</f>
        <v>Automated reservation, check-in and boarding procedure</v>
      </c>
      <c r="C102" s="245">
        <f>VLOOKUP(A102,Assets!$B$28:$C$47,2,FALSE)</f>
        <v>4.2</v>
      </c>
      <c r="D102" s="244" t="s">
        <v>382</v>
      </c>
      <c r="E102" s="246" t="str">
        <f t="shared" si="17"/>
        <v>V38</v>
      </c>
      <c r="F102" s="246" t="str">
        <f t="shared" si="18"/>
        <v>V38</v>
      </c>
      <c r="G102" s="253" t="str">
        <f t="shared" si="19"/>
        <v>A1V38</v>
      </c>
      <c r="H102" s="270">
        <f>VLOOKUP(G102,'Assets+Vulnerabilities'!$H$4:$I$318,2,FALSE)</f>
        <v>4</v>
      </c>
      <c r="I102" s="255" t="s">
        <v>420</v>
      </c>
      <c r="J102" s="246" t="str">
        <f t="shared" si="20"/>
        <v>T30</v>
      </c>
      <c r="K102" s="246" t="str">
        <f t="shared" si="21"/>
        <v>T30</v>
      </c>
      <c r="L102" s="267">
        <f>VLOOKUP(K102,Threats!$J$4:$K$33,2,FALSE)</f>
        <v>4</v>
      </c>
      <c r="M102" s="178" t="str">
        <f t="shared" si="22"/>
        <v>A1.V38.T30</v>
      </c>
      <c r="N102" s="297">
        <f t="shared" ref="N102:N110" si="32">C102+H102+L102-3</f>
        <v>9.1999999999999993</v>
      </c>
      <c r="O102" s="273">
        <f t="shared" si="23"/>
        <v>9</v>
      </c>
      <c r="P102"/>
    </row>
    <row r="103" spans="1:16" ht="24">
      <c r="A103" s="243" t="s">
        <v>82</v>
      </c>
      <c r="B103" s="244" t="str">
        <f>Assets!$B$6</f>
        <v>Automated reservation, check-in and boarding procedure</v>
      </c>
      <c r="C103" s="245">
        <f>VLOOKUP(A103,Assets!$B$28:$C$47,2,FALSE)</f>
        <v>4.2</v>
      </c>
      <c r="D103" s="244" t="s">
        <v>374</v>
      </c>
      <c r="E103" s="246" t="str">
        <f t="shared" si="17"/>
        <v>V4.</v>
      </c>
      <c r="F103" s="246" t="str">
        <f t="shared" si="18"/>
        <v>V4</v>
      </c>
      <c r="G103" s="253" t="str">
        <f t="shared" si="19"/>
        <v>A1V4</v>
      </c>
      <c r="H103" s="270">
        <f>VLOOKUP(G103,'Assets+Vulnerabilities'!$H$4:$I$318,2,FALSE)</f>
        <v>4</v>
      </c>
      <c r="I103" s="255" t="s">
        <v>408</v>
      </c>
      <c r="J103" s="246" t="str">
        <f t="shared" si="20"/>
        <v>T2.</v>
      </c>
      <c r="K103" s="246" t="str">
        <f t="shared" si="21"/>
        <v>T2</v>
      </c>
      <c r="L103" s="267">
        <f>VLOOKUP(K103,Threats!$J$4:$K$33,2,FALSE)</f>
        <v>5</v>
      </c>
      <c r="M103" s="178" t="str">
        <f t="shared" si="22"/>
        <v>A1.V4.T2</v>
      </c>
      <c r="N103" s="297">
        <f t="shared" si="32"/>
        <v>10.199999999999999</v>
      </c>
      <c r="O103" s="273">
        <f t="shared" si="23"/>
        <v>10</v>
      </c>
      <c r="P103"/>
    </row>
    <row r="104" spans="1:16" ht="24">
      <c r="A104" s="243" t="s">
        <v>82</v>
      </c>
      <c r="B104" s="244" t="str">
        <f>Assets!$B$6</f>
        <v>Automated reservation, check-in and boarding procedure</v>
      </c>
      <c r="C104" s="245">
        <f>VLOOKUP(A104,Assets!$B$28:$C$47,2,FALSE)</f>
        <v>4.2</v>
      </c>
      <c r="D104" s="244" t="s">
        <v>374</v>
      </c>
      <c r="E104" s="246" t="str">
        <f t="shared" si="17"/>
        <v>V4.</v>
      </c>
      <c r="F104" s="246" t="str">
        <f t="shared" si="18"/>
        <v>V4</v>
      </c>
      <c r="G104" s="253" t="str">
        <f t="shared" si="19"/>
        <v>A1V4</v>
      </c>
      <c r="H104" s="270">
        <f>VLOOKUP(G104,'Assets+Vulnerabilities'!$H$4:$I$318,2,FALSE)</f>
        <v>4</v>
      </c>
      <c r="I104" s="255" t="s">
        <v>431</v>
      </c>
      <c r="J104" s="246" t="str">
        <f t="shared" si="20"/>
        <v>T6.</v>
      </c>
      <c r="K104" s="246" t="str">
        <f t="shared" si="21"/>
        <v>T6</v>
      </c>
      <c r="L104" s="267">
        <f>VLOOKUP(K104,Threats!$J$4:$K$33,2,FALSE)</f>
        <v>4</v>
      </c>
      <c r="M104" s="178" t="str">
        <f t="shared" si="22"/>
        <v>A1.V4.T6</v>
      </c>
      <c r="N104" s="297">
        <f t="shared" si="32"/>
        <v>9.1999999999999993</v>
      </c>
      <c r="O104" s="273">
        <f t="shared" si="23"/>
        <v>9</v>
      </c>
      <c r="P104"/>
    </row>
    <row r="105" spans="1:16" ht="24">
      <c r="A105" s="243" t="s">
        <v>82</v>
      </c>
      <c r="B105" s="244" t="str">
        <f>Assets!$B$6</f>
        <v>Automated reservation, check-in and boarding procedure</v>
      </c>
      <c r="C105" s="245">
        <f>VLOOKUP(A105,Assets!$B$28:$C$47,2,FALSE)</f>
        <v>4.2</v>
      </c>
      <c r="D105" s="244" t="s">
        <v>374</v>
      </c>
      <c r="E105" s="246" t="str">
        <f t="shared" si="17"/>
        <v>V4.</v>
      </c>
      <c r="F105" s="246" t="str">
        <f t="shared" si="18"/>
        <v>V4</v>
      </c>
      <c r="G105" s="253" t="str">
        <f t="shared" si="19"/>
        <v>A1V4</v>
      </c>
      <c r="H105" s="270">
        <f>VLOOKUP(G105,'Assets+Vulnerabilities'!$H$4:$I$318,2,FALSE)</f>
        <v>4</v>
      </c>
      <c r="I105" s="255" t="s">
        <v>152</v>
      </c>
      <c r="J105" s="246" t="str">
        <f t="shared" si="20"/>
        <v>T7.</v>
      </c>
      <c r="K105" s="246" t="str">
        <f t="shared" si="21"/>
        <v>T7</v>
      </c>
      <c r="L105" s="267">
        <f>VLOOKUP(K105,Threats!$J$4:$K$33,2,FALSE)</f>
        <v>4</v>
      </c>
      <c r="M105" s="178" t="str">
        <f t="shared" si="22"/>
        <v>A1.V4.T7</v>
      </c>
      <c r="N105" s="297">
        <f t="shared" si="32"/>
        <v>9.1999999999999993</v>
      </c>
      <c r="O105" s="273">
        <f t="shared" si="23"/>
        <v>9</v>
      </c>
      <c r="P105"/>
    </row>
    <row r="106" spans="1:16" ht="36">
      <c r="A106" s="243" t="s">
        <v>82</v>
      </c>
      <c r="B106" s="244" t="str">
        <f>Assets!$B$6</f>
        <v>Automated reservation, check-in and boarding procedure</v>
      </c>
      <c r="C106" s="245">
        <f>VLOOKUP(A106,Assets!$B$28:$C$47,2,FALSE)</f>
        <v>4.2</v>
      </c>
      <c r="D106" s="244" t="s">
        <v>374</v>
      </c>
      <c r="E106" s="246" t="str">
        <f t="shared" si="17"/>
        <v>V4.</v>
      </c>
      <c r="F106" s="246" t="str">
        <f t="shared" si="18"/>
        <v>V4</v>
      </c>
      <c r="G106" s="253" t="str">
        <f t="shared" si="19"/>
        <v>A1V4</v>
      </c>
      <c r="H106" s="270">
        <f>VLOOKUP(G106,'Assets+Vulnerabilities'!$H$4:$I$318,2,FALSE)</f>
        <v>4</v>
      </c>
      <c r="I106" s="255" t="s">
        <v>417</v>
      </c>
      <c r="J106" s="246" t="str">
        <f t="shared" si="20"/>
        <v>T8.</v>
      </c>
      <c r="K106" s="246" t="str">
        <f t="shared" si="21"/>
        <v>T8</v>
      </c>
      <c r="L106" s="267">
        <f>VLOOKUP(K106,Threats!$J$4:$K$33,2,FALSE)</f>
        <v>4</v>
      </c>
      <c r="M106" s="178" t="str">
        <f t="shared" si="22"/>
        <v>A1.V4.T8</v>
      </c>
      <c r="N106" s="297">
        <f t="shared" si="32"/>
        <v>9.1999999999999993</v>
      </c>
      <c r="O106" s="273">
        <f t="shared" si="23"/>
        <v>9</v>
      </c>
      <c r="P106"/>
    </row>
    <row r="107" spans="1:16" ht="24">
      <c r="A107" s="243" t="s">
        <v>82</v>
      </c>
      <c r="B107" s="244" t="str">
        <f>Assets!$B$6</f>
        <v>Automated reservation, check-in and boarding procedure</v>
      </c>
      <c r="C107" s="245">
        <f>VLOOKUP(A107,Assets!$B$28:$C$47,2,FALSE)</f>
        <v>4.2</v>
      </c>
      <c r="D107" s="244" t="s">
        <v>374</v>
      </c>
      <c r="E107" s="246" t="str">
        <f t="shared" si="17"/>
        <v>V4.</v>
      </c>
      <c r="F107" s="246" t="str">
        <f t="shared" si="18"/>
        <v>V4</v>
      </c>
      <c r="G107" s="253" t="str">
        <f t="shared" si="19"/>
        <v>A1V4</v>
      </c>
      <c r="H107" s="270">
        <f>VLOOKUP(G107,'Assets+Vulnerabilities'!$H$4:$I$318,2,FALSE)</f>
        <v>4</v>
      </c>
      <c r="I107" s="255" t="s">
        <v>418</v>
      </c>
      <c r="J107" s="246" t="str">
        <f t="shared" si="20"/>
        <v>T9.</v>
      </c>
      <c r="K107" s="246" t="str">
        <f t="shared" si="21"/>
        <v>T9</v>
      </c>
      <c r="L107" s="267">
        <f>VLOOKUP(K107,Threats!$J$4:$K$33,2,FALSE)</f>
        <v>3</v>
      </c>
      <c r="M107" s="178" t="str">
        <f t="shared" si="22"/>
        <v>A1.V4.T9</v>
      </c>
      <c r="N107" s="297">
        <f t="shared" si="32"/>
        <v>8.1999999999999993</v>
      </c>
      <c r="O107" s="273">
        <f t="shared" si="23"/>
        <v>8</v>
      </c>
      <c r="P107"/>
    </row>
    <row r="108" spans="1:16" ht="24">
      <c r="A108" s="243" t="s">
        <v>82</v>
      </c>
      <c r="B108" s="244" t="str">
        <f>Assets!$B$6</f>
        <v>Automated reservation, check-in and boarding procedure</v>
      </c>
      <c r="C108" s="245">
        <f>VLOOKUP(A108,Assets!$B$28:$C$47,2,FALSE)</f>
        <v>4.2</v>
      </c>
      <c r="D108" s="244" t="s">
        <v>374</v>
      </c>
      <c r="E108" s="246" t="str">
        <f t="shared" si="17"/>
        <v>V4.</v>
      </c>
      <c r="F108" s="246" t="str">
        <f t="shared" si="18"/>
        <v>V4</v>
      </c>
      <c r="G108" s="253" t="str">
        <f t="shared" si="19"/>
        <v>A1V4</v>
      </c>
      <c r="H108" s="270">
        <f>VLOOKUP(G108,'Assets+Vulnerabilities'!$H$4:$I$318,2,FALSE)</f>
        <v>4</v>
      </c>
      <c r="I108" s="255" t="s">
        <v>436</v>
      </c>
      <c r="J108" s="246" t="str">
        <f t="shared" si="20"/>
        <v>T10</v>
      </c>
      <c r="K108" s="246" t="str">
        <f t="shared" si="21"/>
        <v>T10</v>
      </c>
      <c r="L108" s="267">
        <f>VLOOKUP(K108,Threats!$J$4:$K$33,2,FALSE)</f>
        <v>4</v>
      </c>
      <c r="M108" s="178" t="str">
        <f t="shared" si="22"/>
        <v>A1.V4.T10</v>
      </c>
      <c r="N108" s="297">
        <f t="shared" si="32"/>
        <v>9.1999999999999993</v>
      </c>
      <c r="O108" s="273">
        <f t="shared" si="23"/>
        <v>9</v>
      </c>
      <c r="P108"/>
    </row>
    <row r="109" spans="1:16" ht="24">
      <c r="A109" s="243" t="s">
        <v>82</v>
      </c>
      <c r="B109" s="244" t="str">
        <f>Assets!$B$6</f>
        <v>Automated reservation, check-in and boarding procedure</v>
      </c>
      <c r="C109" s="245">
        <f>VLOOKUP(A109,Assets!$B$28:$C$47,2,FALSE)</f>
        <v>4.2</v>
      </c>
      <c r="D109" s="244" t="s">
        <v>374</v>
      </c>
      <c r="E109" s="246" t="str">
        <f t="shared" si="17"/>
        <v>V4.</v>
      </c>
      <c r="F109" s="246" t="str">
        <f t="shared" si="18"/>
        <v>V4</v>
      </c>
      <c r="G109" s="253" t="str">
        <f t="shared" si="19"/>
        <v>A1V4</v>
      </c>
      <c r="H109" s="270">
        <f>VLOOKUP(G109,'Assets+Vulnerabilities'!$H$4:$I$318,2,FALSE)</f>
        <v>4</v>
      </c>
      <c r="I109" s="255" t="s">
        <v>406</v>
      </c>
      <c r="J109" s="246" t="str">
        <f t="shared" si="20"/>
        <v>T11</v>
      </c>
      <c r="K109" s="246" t="str">
        <f t="shared" si="21"/>
        <v>T11</v>
      </c>
      <c r="L109" s="267">
        <f>VLOOKUP(K109,Threats!$J$4:$K$33,2,FALSE)</f>
        <v>3</v>
      </c>
      <c r="M109" s="178" t="str">
        <f t="shared" si="22"/>
        <v>A1.V4.T11</v>
      </c>
      <c r="N109" s="297">
        <f t="shared" si="32"/>
        <v>8.1999999999999993</v>
      </c>
      <c r="O109" s="273">
        <f t="shared" si="23"/>
        <v>8</v>
      </c>
      <c r="P109"/>
    </row>
    <row r="110" spans="1:16" ht="24">
      <c r="A110" s="243" t="s">
        <v>82</v>
      </c>
      <c r="B110" s="244" t="str">
        <f>Assets!$B$6</f>
        <v>Automated reservation, check-in and boarding procedure</v>
      </c>
      <c r="C110" s="245">
        <f>VLOOKUP(A110,Assets!$B$28:$C$47,2,FALSE)</f>
        <v>4.2</v>
      </c>
      <c r="D110" s="244" t="s">
        <v>374</v>
      </c>
      <c r="E110" s="246" t="str">
        <f t="shared" si="17"/>
        <v>V4.</v>
      </c>
      <c r="F110" s="246" t="str">
        <f t="shared" si="18"/>
        <v>V4</v>
      </c>
      <c r="G110" s="253" t="str">
        <f t="shared" si="19"/>
        <v>A1V4</v>
      </c>
      <c r="H110" s="270">
        <f>VLOOKUP(G110,'Assets+Vulnerabilities'!$H$4:$I$318,2,FALSE)</f>
        <v>4</v>
      </c>
      <c r="I110" s="255" t="s">
        <v>480</v>
      </c>
      <c r="J110" s="246" t="str">
        <f t="shared" si="20"/>
        <v>T12</v>
      </c>
      <c r="K110" s="246" t="str">
        <f t="shared" si="21"/>
        <v>T12</v>
      </c>
      <c r="L110" s="267">
        <f>VLOOKUP(K110,Threats!$J$4:$K$33,2,FALSE)</f>
        <v>4</v>
      </c>
      <c r="M110" s="178" t="str">
        <f t="shared" si="22"/>
        <v>A1.V4.T12</v>
      </c>
      <c r="N110" s="297">
        <f t="shared" si="32"/>
        <v>9.1999999999999993</v>
      </c>
      <c r="O110" s="273">
        <f t="shared" si="23"/>
        <v>9</v>
      </c>
      <c r="P110"/>
    </row>
    <row r="111" spans="1:16" ht="48">
      <c r="A111" s="243" t="s">
        <v>82</v>
      </c>
      <c r="B111" s="244" t="str">
        <f>Assets!$B$6</f>
        <v>Automated reservation, check-in and boarding procedure</v>
      </c>
      <c r="C111" s="245">
        <f>VLOOKUP(A111,Assets!$B$28:$C$47,2,FALSE)</f>
        <v>4.2</v>
      </c>
      <c r="D111" s="244" t="s">
        <v>374</v>
      </c>
      <c r="E111" s="246" t="str">
        <f t="shared" si="17"/>
        <v>V4.</v>
      </c>
      <c r="F111" s="246" t="str">
        <f t="shared" si="18"/>
        <v>V4</v>
      </c>
      <c r="G111" s="253" t="str">
        <f t="shared" si="19"/>
        <v>A1V4</v>
      </c>
      <c r="H111" s="270">
        <f>VLOOKUP(G111,'Assets+Vulnerabilities'!$H$4:$I$318,2,FALSE)</f>
        <v>4</v>
      </c>
      <c r="I111" s="255" t="s">
        <v>479</v>
      </c>
      <c r="J111" s="246" t="str">
        <f t="shared" si="20"/>
        <v>T13</v>
      </c>
      <c r="K111" s="246" t="str">
        <f t="shared" si="21"/>
        <v>T13</v>
      </c>
      <c r="L111" s="267">
        <f>VLOOKUP(K111,Threats!$J$4:$K$33,2,FALSE)</f>
        <v>4</v>
      </c>
      <c r="M111" s="178" t="str">
        <f t="shared" si="22"/>
        <v>A1.V4.T13</v>
      </c>
      <c r="N111" s="297">
        <f t="shared" si="24"/>
        <v>10.199999999999999</v>
      </c>
      <c r="O111" s="273">
        <f t="shared" si="23"/>
        <v>10</v>
      </c>
      <c r="P111"/>
    </row>
    <row r="112" spans="1:16" ht="24">
      <c r="A112" s="243" t="s">
        <v>82</v>
      </c>
      <c r="B112" s="244" t="str">
        <f>Assets!$B$6</f>
        <v>Automated reservation, check-in and boarding procedure</v>
      </c>
      <c r="C112" s="245">
        <f>VLOOKUP(A112,Assets!$B$28:$C$47,2,FALSE)</f>
        <v>4.2</v>
      </c>
      <c r="D112" s="244" t="s">
        <v>374</v>
      </c>
      <c r="E112" s="246" t="str">
        <f t="shared" si="17"/>
        <v>V4.</v>
      </c>
      <c r="F112" s="246" t="str">
        <f t="shared" si="18"/>
        <v>V4</v>
      </c>
      <c r="G112" s="253" t="str">
        <f t="shared" si="19"/>
        <v>A1V4</v>
      </c>
      <c r="H112" s="270">
        <f>VLOOKUP(G112,'Assets+Vulnerabilities'!$H$4:$I$318,2,FALSE)</f>
        <v>4</v>
      </c>
      <c r="I112" s="255" t="s">
        <v>409</v>
      </c>
      <c r="J112" s="246" t="str">
        <f t="shared" si="20"/>
        <v>T14</v>
      </c>
      <c r="K112" s="246" t="str">
        <f t="shared" si="21"/>
        <v>T14</v>
      </c>
      <c r="L112" s="267">
        <f>VLOOKUP(K112,Threats!$J$4:$K$33,2,FALSE)</f>
        <v>4</v>
      </c>
      <c r="M112" s="178" t="str">
        <f t="shared" si="22"/>
        <v>A1.V4.T14</v>
      </c>
      <c r="N112" s="297">
        <f t="shared" si="24"/>
        <v>10.199999999999999</v>
      </c>
      <c r="O112" s="273">
        <f t="shared" si="23"/>
        <v>10</v>
      </c>
      <c r="P112"/>
    </row>
    <row r="113" spans="1:16" ht="48">
      <c r="A113" s="243" t="s">
        <v>82</v>
      </c>
      <c r="B113" s="244" t="str">
        <f>Assets!$B$6</f>
        <v>Automated reservation, check-in and boarding procedure</v>
      </c>
      <c r="C113" s="245">
        <f>VLOOKUP(A113,Assets!$B$28:$C$47,2,FALSE)</f>
        <v>4.2</v>
      </c>
      <c r="D113" s="244" t="s">
        <v>374</v>
      </c>
      <c r="E113" s="246" t="str">
        <f t="shared" si="17"/>
        <v>V4.</v>
      </c>
      <c r="F113" s="246" t="str">
        <f t="shared" si="18"/>
        <v>V4</v>
      </c>
      <c r="G113" s="253" t="str">
        <f t="shared" si="19"/>
        <v>A1V4</v>
      </c>
      <c r="H113" s="270">
        <f>VLOOKUP(G113,'Assets+Vulnerabilities'!$H$4:$I$318,2,FALSE)</f>
        <v>4</v>
      </c>
      <c r="I113" s="255" t="s">
        <v>419</v>
      </c>
      <c r="J113" s="246" t="str">
        <f t="shared" si="20"/>
        <v>T16</v>
      </c>
      <c r="K113" s="246" t="str">
        <f t="shared" si="21"/>
        <v>T16</v>
      </c>
      <c r="L113" s="267">
        <f>VLOOKUP(K113,Threats!$J$4:$K$33,2,FALSE)</f>
        <v>3</v>
      </c>
      <c r="M113" s="178" t="str">
        <f t="shared" si="22"/>
        <v>A1.V4.T16</v>
      </c>
      <c r="N113" s="297">
        <f t="shared" si="24"/>
        <v>9.1999999999999993</v>
      </c>
      <c r="O113" s="273">
        <f t="shared" si="23"/>
        <v>9</v>
      </c>
      <c r="P113"/>
    </row>
    <row r="114" spans="1:16" ht="24">
      <c r="A114" s="243" t="s">
        <v>82</v>
      </c>
      <c r="B114" s="244" t="str">
        <f>Assets!$B$6</f>
        <v>Automated reservation, check-in and boarding procedure</v>
      </c>
      <c r="C114" s="245">
        <f>VLOOKUP(A114,Assets!$B$28:$C$47,2,FALSE)</f>
        <v>4.2</v>
      </c>
      <c r="D114" s="244" t="s">
        <v>374</v>
      </c>
      <c r="E114" s="246" t="str">
        <f t="shared" si="17"/>
        <v>V4.</v>
      </c>
      <c r="F114" s="246" t="str">
        <f t="shared" si="18"/>
        <v>V4</v>
      </c>
      <c r="G114" s="253" t="str">
        <f t="shared" si="19"/>
        <v>A1V4</v>
      </c>
      <c r="H114" s="270">
        <f>VLOOKUP(G114,'Assets+Vulnerabilities'!$H$4:$I$318,2,FALSE)</f>
        <v>4</v>
      </c>
      <c r="I114" s="255" t="s">
        <v>412</v>
      </c>
      <c r="J114" s="246" t="str">
        <f t="shared" si="20"/>
        <v>T22</v>
      </c>
      <c r="K114" s="246" t="str">
        <f t="shared" si="21"/>
        <v>T22</v>
      </c>
      <c r="L114" s="267">
        <f>VLOOKUP(K114,Threats!$J$4:$K$33,2,FALSE)</f>
        <v>4</v>
      </c>
      <c r="M114" s="178" t="str">
        <f t="shared" si="22"/>
        <v>A1.V4.T22</v>
      </c>
      <c r="N114" s="297">
        <f t="shared" si="24"/>
        <v>10.199999999999999</v>
      </c>
      <c r="O114" s="273">
        <f t="shared" si="23"/>
        <v>10</v>
      </c>
      <c r="P114"/>
    </row>
    <row r="115" spans="1:16" ht="24">
      <c r="A115" s="243" t="s">
        <v>82</v>
      </c>
      <c r="B115" s="244" t="str">
        <f>Assets!$B$6</f>
        <v>Automated reservation, check-in and boarding procedure</v>
      </c>
      <c r="C115" s="245">
        <f>VLOOKUP(A115,Assets!$B$28:$C$47,2,FALSE)</f>
        <v>4.2</v>
      </c>
      <c r="D115" s="244" t="s">
        <v>374</v>
      </c>
      <c r="E115" s="246" t="str">
        <f t="shared" si="17"/>
        <v>V4.</v>
      </c>
      <c r="F115" s="246" t="str">
        <f t="shared" si="18"/>
        <v>V4</v>
      </c>
      <c r="G115" s="253" t="str">
        <f t="shared" si="19"/>
        <v>A1V4</v>
      </c>
      <c r="H115" s="270">
        <f>VLOOKUP(G115,'Assets+Vulnerabilities'!$H$4:$I$318,2,FALSE)</f>
        <v>4</v>
      </c>
      <c r="I115" s="255" t="s">
        <v>420</v>
      </c>
      <c r="J115" s="246" t="str">
        <f t="shared" si="20"/>
        <v>T30</v>
      </c>
      <c r="K115" s="246" t="str">
        <f t="shared" si="21"/>
        <v>T30</v>
      </c>
      <c r="L115" s="267">
        <f>VLOOKUP(K115,Threats!$J$4:$K$33,2,FALSE)</f>
        <v>4</v>
      </c>
      <c r="M115" s="178" t="str">
        <f t="shared" si="22"/>
        <v>A1.V4.T30</v>
      </c>
      <c r="N115" s="297">
        <f>C115+H115+L115-3</f>
        <v>9.1999999999999993</v>
      </c>
      <c r="O115" s="273">
        <f t="shared" si="23"/>
        <v>9</v>
      </c>
      <c r="P115"/>
    </row>
    <row r="116" spans="1:16" ht="24">
      <c r="A116" s="243" t="s">
        <v>82</v>
      </c>
      <c r="B116" s="244" t="str">
        <f>Assets!$B$6</f>
        <v>Automated reservation, check-in and boarding procedure</v>
      </c>
      <c r="C116" s="245">
        <f>VLOOKUP(A116,Assets!$B$28:$C$47,2,FALSE)</f>
        <v>4.2</v>
      </c>
      <c r="D116" s="244" t="s">
        <v>441</v>
      </c>
      <c r="E116" s="246" t="str">
        <f t="shared" si="17"/>
        <v>V39</v>
      </c>
      <c r="F116" s="246" t="str">
        <f t="shared" si="18"/>
        <v>V39</v>
      </c>
      <c r="G116" s="253" t="str">
        <f t="shared" si="19"/>
        <v>A1V39</v>
      </c>
      <c r="H116" s="270">
        <f>VLOOKUP(G116,'Assets+Vulnerabilities'!$H$4:$I$318,2,FALSE)</f>
        <v>2</v>
      </c>
      <c r="I116" s="255" t="s">
        <v>410</v>
      </c>
      <c r="J116" s="246" t="str">
        <f t="shared" si="20"/>
        <v>T1.</v>
      </c>
      <c r="K116" s="246" t="str">
        <f t="shared" si="21"/>
        <v>T1</v>
      </c>
      <c r="L116" s="267">
        <f>VLOOKUP(K116,Threats!$J$4:$K$33,2,FALSE)</f>
        <v>3</v>
      </c>
      <c r="M116" s="178" t="str">
        <f t="shared" si="22"/>
        <v>A1.V39.T1</v>
      </c>
      <c r="N116" s="297">
        <f t="shared" si="24"/>
        <v>7.1999999999999993</v>
      </c>
      <c r="O116" s="273">
        <f t="shared" si="23"/>
        <v>7</v>
      </c>
      <c r="P116"/>
    </row>
    <row r="117" spans="1:16" ht="24">
      <c r="A117" s="243" t="s">
        <v>82</v>
      </c>
      <c r="B117" s="244" t="str">
        <f>Assets!$B$6</f>
        <v>Automated reservation, check-in and boarding procedure</v>
      </c>
      <c r="C117" s="245">
        <f>VLOOKUP(A117,Assets!$B$28:$C$47,2,FALSE)</f>
        <v>4.2</v>
      </c>
      <c r="D117" s="244" t="s">
        <v>441</v>
      </c>
      <c r="E117" s="246" t="str">
        <f t="shared" si="17"/>
        <v>V39</v>
      </c>
      <c r="F117" s="246" t="str">
        <f t="shared" si="18"/>
        <v>V39</v>
      </c>
      <c r="G117" s="253" t="str">
        <f t="shared" si="19"/>
        <v>A1V39</v>
      </c>
      <c r="H117" s="270">
        <f>VLOOKUP(G117,'Assets+Vulnerabilities'!$H$4:$I$318,2,FALSE)</f>
        <v>2</v>
      </c>
      <c r="I117" s="255" t="s">
        <v>411</v>
      </c>
      <c r="J117" s="246" t="str">
        <f t="shared" si="20"/>
        <v>T4.</v>
      </c>
      <c r="K117" s="246" t="str">
        <f t="shared" si="21"/>
        <v>T4</v>
      </c>
      <c r="L117" s="267">
        <f>VLOOKUP(K117,Threats!$J$4:$K$33,2,FALSE)</f>
        <v>3</v>
      </c>
      <c r="M117" s="178" t="str">
        <f t="shared" si="22"/>
        <v>A1.V39.T4</v>
      </c>
      <c r="N117" s="297">
        <f t="shared" ref="N117:N121" si="33">C117+H117+L117-3</f>
        <v>6.1999999999999993</v>
      </c>
      <c r="O117" s="273">
        <f t="shared" si="23"/>
        <v>6</v>
      </c>
      <c r="P117"/>
    </row>
    <row r="118" spans="1:16" ht="36">
      <c r="A118" s="243" t="s">
        <v>82</v>
      </c>
      <c r="B118" s="244" t="str">
        <f>Assets!$B$6</f>
        <v>Automated reservation, check-in and boarding procedure</v>
      </c>
      <c r="C118" s="245">
        <f>VLOOKUP(A118,Assets!$B$28:$C$47,2,FALSE)</f>
        <v>4.2</v>
      </c>
      <c r="D118" s="244" t="s">
        <v>441</v>
      </c>
      <c r="E118" s="246" t="str">
        <f t="shared" si="17"/>
        <v>V39</v>
      </c>
      <c r="F118" s="246" t="str">
        <f t="shared" si="18"/>
        <v>V39</v>
      </c>
      <c r="G118" s="253" t="str">
        <f t="shared" si="19"/>
        <v>A1V39</v>
      </c>
      <c r="H118" s="270">
        <f>VLOOKUP(G118,'Assets+Vulnerabilities'!$H$4:$I$318,2,FALSE)</f>
        <v>2</v>
      </c>
      <c r="I118" s="255" t="s">
        <v>417</v>
      </c>
      <c r="J118" s="246" t="str">
        <f t="shared" si="20"/>
        <v>T8.</v>
      </c>
      <c r="K118" s="246" t="str">
        <f t="shared" si="21"/>
        <v>T8</v>
      </c>
      <c r="L118" s="267">
        <f>VLOOKUP(K118,Threats!$J$4:$K$33,2,FALSE)</f>
        <v>4</v>
      </c>
      <c r="M118" s="178" t="str">
        <f t="shared" si="22"/>
        <v>A1.V39.T8</v>
      </c>
      <c r="N118" s="297">
        <f t="shared" si="33"/>
        <v>7.1999999999999993</v>
      </c>
      <c r="O118" s="273">
        <f t="shared" si="23"/>
        <v>7</v>
      </c>
      <c r="P118"/>
    </row>
    <row r="119" spans="1:16" ht="24">
      <c r="A119" s="243" t="s">
        <v>82</v>
      </c>
      <c r="B119" s="244" t="str">
        <f>Assets!$B$6</f>
        <v>Automated reservation, check-in and boarding procedure</v>
      </c>
      <c r="C119" s="245">
        <f>VLOOKUP(A119,Assets!$B$28:$C$47,2,FALSE)</f>
        <v>4.2</v>
      </c>
      <c r="D119" s="244" t="s">
        <v>441</v>
      </c>
      <c r="E119" s="246" t="str">
        <f t="shared" si="17"/>
        <v>V39</v>
      </c>
      <c r="F119" s="246" t="str">
        <f t="shared" si="18"/>
        <v>V39</v>
      </c>
      <c r="G119" s="253" t="str">
        <f t="shared" si="19"/>
        <v>A1V39</v>
      </c>
      <c r="H119" s="270">
        <f>VLOOKUP(G119,'Assets+Vulnerabilities'!$H$4:$I$318,2,FALSE)</f>
        <v>2</v>
      </c>
      <c r="I119" s="255" t="s">
        <v>436</v>
      </c>
      <c r="J119" s="246" t="str">
        <f t="shared" si="20"/>
        <v>T10</v>
      </c>
      <c r="K119" s="246" t="str">
        <f t="shared" si="21"/>
        <v>T10</v>
      </c>
      <c r="L119" s="267">
        <f>VLOOKUP(K119,Threats!$J$4:$K$33,2,FALSE)</f>
        <v>4</v>
      </c>
      <c r="M119" s="178" t="str">
        <f t="shared" si="22"/>
        <v>A1.V39.T10</v>
      </c>
      <c r="N119" s="297">
        <f t="shared" si="33"/>
        <v>7.1999999999999993</v>
      </c>
      <c r="O119" s="273">
        <f t="shared" si="23"/>
        <v>7</v>
      </c>
      <c r="P119"/>
    </row>
    <row r="120" spans="1:16" ht="24">
      <c r="A120" s="243" t="s">
        <v>82</v>
      </c>
      <c r="B120" s="244" t="str">
        <f>Assets!$B$6</f>
        <v>Automated reservation, check-in and boarding procedure</v>
      </c>
      <c r="C120" s="245">
        <f>VLOOKUP(A120,Assets!$B$28:$C$47,2,FALSE)</f>
        <v>4.2</v>
      </c>
      <c r="D120" s="244" t="s">
        <v>441</v>
      </c>
      <c r="E120" s="246" t="str">
        <f t="shared" si="17"/>
        <v>V39</v>
      </c>
      <c r="F120" s="246" t="str">
        <f t="shared" si="18"/>
        <v>V39</v>
      </c>
      <c r="G120" s="253" t="str">
        <f t="shared" si="19"/>
        <v>A1V39</v>
      </c>
      <c r="H120" s="270">
        <f>VLOOKUP(G120,'Assets+Vulnerabilities'!$H$4:$I$318,2,FALSE)</f>
        <v>2</v>
      </c>
      <c r="I120" s="255" t="s">
        <v>480</v>
      </c>
      <c r="J120" s="246" t="str">
        <f t="shared" si="20"/>
        <v>T12</v>
      </c>
      <c r="K120" s="246" t="str">
        <f t="shared" si="21"/>
        <v>T12</v>
      </c>
      <c r="L120" s="267">
        <f>VLOOKUP(K120,Threats!$J$4:$K$33,2,FALSE)</f>
        <v>4</v>
      </c>
      <c r="M120" s="178" t="str">
        <f t="shared" si="22"/>
        <v>A1.V39.T12</v>
      </c>
      <c r="N120" s="297">
        <f t="shared" si="33"/>
        <v>7.1999999999999993</v>
      </c>
      <c r="O120" s="273">
        <f t="shared" si="23"/>
        <v>7</v>
      </c>
      <c r="P120"/>
    </row>
    <row r="121" spans="1:16" ht="24">
      <c r="A121" s="243" t="s">
        <v>82</v>
      </c>
      <c r="B121" s="244" t="str">
        <f>Assets!$B$6</f>
        <v>Automated reservation, check-in and boarding procedure</v>
      </c>
      <c r="C121" s="245">
        <f>VLOOKUP(A121,Assets!$B$28:$C$47,2,FALSE)</f>
        <v>4.2</v>
      </c>
      <c r="D121" s="244" t="s">
        <v>441</v>
      </c>
      <c r="E121" s="246" t="str">
        <f t="shared" si="17"/>
        <v>V39</v>
      </c>
      <c r="F121" s="246" t="str">
        <f t="shared" si="18"/>
        <v>V39</v>
      </c>
      <c r="G121" s="253" t="str">
        <f t="shared" si="19"/>
        <v>A1V39</v>
      </c>
      <c r="H121" s="270">
        <f>VLOOKUP(G121,'Assets+Vulnerabilities'!$H$4:$I$318,2,FALSE)</f>
        <v>2</v>
      </c>
      <c r="I121" s="255" t="s">
        <v>425</v>
      </c>
      <c r="J121" s="246" t="str">
        <f t="shared" si="20"/>
        <v>T19</v>
      </c>
      <c r="K121" s="246" t="str">
        <f t="shared" si="21"/>
        <v>T19</v>
      </c>
      <c r="L121" s="267">
        <f>VLOOKUP(K121,Threats!$J$4:$K$33,2,FALSE)</f>
        <v>2</v>
      </c>
      <c r="M121" s="178" t="str">
        <f t="shared" si="22"/>
        <v>A1.V39.T19</v>
      </c>
      <c r="N121" s="297">
        <f t="shared" si="33"/>
        <v>5.1999999999999993</v>
      </c>
      <c r="O121" s="273">
        <f t="shared" si="23"/>
        <v>5</v>
      </c>
      <c r="P121"/>
    </row>
    <row r="122" spans="1:16" ht="36">
      <c r="A122" s="243" t="s">
        <v>82</v>
      </c>
      <c r="B122" s="244" t="str">
        <f>Assets!$B$6</f>
        <v>Automated reservation, check-in and boarding procedure</v>
      </c>
      <c r="C122" s="245">
        <f>VLOOKUP(A122,Assets!$B$28:$C$47,2,FALSE)</f>
        <v>4.2</v>
      </c>
      <c r="D122" s="244" t="s">
        <v>441</v>
      </c>
      <c r="E122" s="246" t="str">
        <f t="shared" si="17"/>
        <v>V39</v>
      </c>
      <c r="F122" s="246" t="str">
        <f t="shared" si="18"/>
        <v>V39</v>
      </c>
      <c r="G122" s="253" t="str">
        <f t="shared" si="19"/>
        <v>A1V39</v>
      </c>
      <c r="H122" s="270">
        <f>VLOOKUP(G122,'Assets+Vulnerabilities'!$H$4:$I$318,2,FALSE)</f>
        <v>2</v>
      </c>
      <c r="I122" s="255" t="s">
        <v>432</v>
      </c>
      <c r="J122" s="246" t="str">
        <f t="shared" si="20"/>
        <v>T20</v>
      </c>
      <c r="K122" s="246" t="str">
        <f t="shared" si="21"/>
        <v>T20</v>
      </c>
      <c r="L122" s="267">
        <f>VLOOKUP(K122,Threats!$J$4:$K$33,2,FALSE)</f>
        <v>3</v>
      </c>
      <c r="M122" s="178" t="str">
        <f t="shared" si="22"/>
        <v>A1.V39.T20</v>
      </c>
      <c r="N122" s="297">
        <f t="shared" si="24"/>
        <v>7.1999999999999993</v>
      </c>
      <c r="O122" s="273">
        <f t="shared" si="23"/>
        <v>7</v>
      </c>
      <c r="P122"/>
    </row>
    <row r="123" spans="1:16" ht="24">
      <c r="A123" s="243" t="s">
        <v>82</v>
      </c>
      <c r="B123" s="244" t="str">
        <f>Assets!$B$6</f>
        <v>Automated reservation, check-in and boarding procedure</v>
      </c>
      <c r="C123" s="245">
        <f>VLOOKUP(A123,Assets!$B$28:$C$47,2,FALSE)</f>
        <v>4.2</v>
      </c>
      <c r="D123" s="244" t="s">
        <v>441</v>
      </c>
      <c r="E123" s="246" t="str">
        <f t="shared" si="17"/>
        <v>V39</v>
      </c>
      <c r="F123" s="246" t="str">
        <f t="shared" si="18"/>
        <v>V39</v>
      </c>
      <c r="G123" s="253" t="str">
        <f t="shared" si="19"/>
        <v>A1V39</v>
      </c>
      <c r="H123" s="270">
        <f>VLOOKUP(G123,'Assets+Vulnerabilities'!$H$4:$I$318,2,FALSE)</f>
        <v>2</v>
      </c>
      <c r="I123" s="255" t="s">
        <v>434</v>
      </c>
      <c r="J123" s="246" t="str">
        <f t="shared" si="20"/>
        <v>T24</v>
      </c>
      <c r="K123" s="246" t="str">
        <f t="shared" si="21"/>
        <v>T24</v>
      </c>
      <c r="L123" s="267">
        <f>VLOOKUP(K123,Threats!$J$4:$K$33,2,FALSE)</f>
        <v>3</v>
      </c>
      <c r="M123" s="178" t="str">
        <f t="shared" si="22"/>
        <v>A1.V39.T24</v>
      </c>
      <c r="N123" s="297">
        <f t="shared" si="24"/>
        <v>7.1999999999999993</v>
      </c>
      <c r="O123" s="273">
        <f t="shared" si="23"/>
        <v>7</v>
      </c>
      <c r="P123"/>
    </row>
    <row r="124" spans="1:16" ht="24">
      <c r="A124" s="243" t="s">
        <v>82</v>
      </c>
      <c r="B124" s="244" t="str">
        <f>Assets!$B$6</f>
        <v>Automated reservation, check-in and boarding procedure</v>
      </c>
      <c r="C124" s="245">
        <f>VLOOKUP(A124,Assets!$B$28:$C$47,2,FALSE)</f>
        <v>4.2</v>
      </c>
      <c r="D124" s="244" t="s">
        <v>441</v>
      </c>
      <c r="E124" s="246" t="str">
        <f t="shared" si="17"/>
        <v>V39</v>
      </c>
      <c r="F124" s="246" t="str">
        <f t="shared" si="18"/>
        <v>V39</v>
      </c>
      <c r="G124" s="253" t="str">
        <f t="shared" si="19"/>
        <v>A1V39</v>
      </c>
      <c r="H124" s="270">
        <f>VLOOKUP(G124,'Assets+Vulnerabilities'!$H$4:$I$318,2,FALSE)</f>
        <v>2</v>
      </c>
      <c r="I124" s="255" t="s">
        <v>427</v>
      </c>
      <c r="J124" s="246" t="str">
        <f t="shared" si="20"/>
        <v>T29</v>
      </c>
      <c r="K124" s="246" t="str">
        <f t="shared" si="21"/>
        <v>T29</v>
      </c>
      <c r="L124" s="267">
        <f>VLOOKUP(K124,Threats!$J$4:$K$33,2,FALSE)</f>
        <v>2</v>
      </c>
      <c r="M124" s="178" t="str">
        <f t="shared" si="22"/>
        <v>A1.V39.T29</v>
      </c>
      <c r="N124" s="297">
        <f t="shared" ref="N124:N129" si="34">C124+H124+L124-3</f>
        <v>5.1999999999999993</v>
      </c>
      <c r="O124" s="273">
        <f t="shared" si="23"/>
        <v>5</v>
      </c>
      <c r="P124"/>
    </row>
    <row r="125" spans="1:16" ht="24">
      <c r="A125" s="243" t="s">
        <v>82</v>
      </c>
      <c r="B125" s="244" t="str">
        <f>Assets!$B$6</f>
        <v>Automated reservation, check-in and boarding procedure</v>
      </c>
      <c r="C125" s="245">
        <f>VLOOKUP(A125,Assets!$B$28:$C$47,2,FALSE)</f>
        <v>4.2</v>
      </c>
      <c r="D125" s="244" t="s">
        <v>441</v>
      </c>
      <c r="E125" s="246" t="str">
        <f t="shared" si="17"/>
        <v>V39</v>
      </c>
      <c r="F125" s="246" t="str">
        <f t="shared" si="18"/>
        <v>V39</v>
      </c>
      <c r="G125" s="253" t="str">
        <f t="shared" si="19"/>
        <v>A1V39</v>
      </c>
      <c r="H125" s="270">
        <f>VLOOKUP(G125,'Assets+Vulnerabilities'!$H$4:$I$318,2,FALSE)</f>
        <v>2</v>
      </c>
      <c r="I125" s="255" t="s">
        <v>408</v>
      </c>
      <c r="J125" s="246" t="str">
        <f t="shared" si="20"/>
        <v>T2.</v>
      </c>
      <c r="K125" s="246" t="str">
        <f t="shared" si="21"/>
        <v>T2</v>
      </c>
      <c r="L125" s="267">
        <f>VLOOKUP(K125,Threats!$J$4:$K$33,2,FALSE)</f>
        <v>5</v>
      </c>
      <c r="M125" s="178" t="str">
        <f t="shared" si="22"/>
        <v>A1.V39.T2</v>
      </c>
      <c r="N125" s="297">
        <f t="shared" si="34"/>
        <v>8.1999999999999993</v>
      </c>
      <c r="O125" s="273">
        <f t="shared" si="23"/>
        <v>8</v>
      </c>
      <c r="P125"/>
    </row>
    <row r="126" spans="1:16" ht="36">
      <c r="A126" s="243" t="s">
        <v>82</v>
      </c>
      <c r="B126" s="244" t="str">
        <f>Assets!$B$6</f>
        <v>Automated reservation, check-in and boarding procedure</v>
      </c>
      <c r="C126" s="245">
        <f>VLOOKUP(A126,Assets!$B$28:$C$47,2,FALSE)</f>
        <v>4.2</v>
      </c>
      <c r="D126" s="244" t="s">
        <v>375</v>
      </c>
      <c r="E126" s="246" t="str">
        <f t="shared" si="17"/>
        <v>V5.</v>
      </c>
      <c r="F126" s="246" t="str">
        <f t="shared" si="18"/>
        <v>V5</v>
      </c>
      <c r="G126" s="253" t="str">
        <f t="shared" si="19"/>
        <v>A1V5</v>
      </c>
      <c r="H126" s="270">
        <f>VLOOKUP(G126,'Assets+Vulnerabilities'!$H$4:$I$318,2,FALSE)</f>
        <v>4</v>
      </c>
      <c r="I126" s="255" t="s">
        <v>417</v>
      </c>
      <c r="J126" s="246" t="str">
        <f t="shared" si="20"/>
        <v>T8.</v>
      </c>
      <c r="K126" s="246" t="str">
        <f t="shared" si="21"/>
        <v>T8</v>
      </c>
      <c r="L126" s="267">
        <f>VLOOKUP(K126,Threats!$J$4:$K$33,2,FALSE)</f>
        <v>4</v>
      </c>
      <c r="M126" s="178" t="str">
        <f t="shared" si="22"/>
        <v>A1.V5.T8</v>
      </c>
      <c r="N126" s="297">
        <f t="shared" si="34"/>
        <v>9.1999999999999993</v>
      </c>
      <c r="O126" s="273">
        <f t="shared" si="23"/>
        <v>9</v>
      </c>
      <c r="P126"/>
    </row>
    <row r="127" spans="1:16" ht="24">
      <c r="A127" s="243" t="s">
        <v>82</v>
      </c>
      <c r="B127" s="244" t="str">
        <f>Assets!$B$6</f>
        <v>Automated reservation, check-in and boarding procedure</v>
      </c>
      <c r="C127" s="245">
        <f>VLOOKUP(A127,Assets!$B$28:$C$47,2,FALSE)</f>
        <v>4.2</v>
      </c>
      <c r="D127" s="244" t="s">
        <v>375</v>
      </c>
      <c r="E127" s="246" t="str">
        <f t="shared" si="17"/>
        <v>V5.</v>
      </c>
      <c r="F127" s="246" t="str">
        <f t="shared" si="18"/>
        <v>V5</v>
      </c>
      <c r="G127" s="253" t="str">
        <f t="shared" si="19"/>
        <v>A1V5</v>
      </c>
      <c r="H127" s="270">
        <f>VLOOKUP(G127,'Assets+Vulnerabilities'!$H$4:$I$318,2,FALSE)</f>
        <v>4</v>
      </c>
      <c r="I127" s="255" t="s">
        <v>418</v>
      </c>
      <c r="J127" s="246" t="str">
        <f t="shared" si="20"/>
        <v>T9.</v>
      </c>
      <c r="K127" s="246" t="str">
        <f t="shared" si="21"/>
        <v>T9</v>
      </c>
      <c r="L127" s="267">
        <f>VLOOKUP(K127,Threats!$J$4:$K$33,2,FALSE)</f>
        <v>3</v>
      </c>
      <c r="M127" s="178" t="str">
        <f t="shared" si="22"/>
        <v>A1.V5.T9</v>
      </c>
      <c r="N127" s="297">
        <f t="shared" si="34"/>
        <v>8.1999999999999993</v>
      </c>
      <c r="O127" s="273">
        <f t="shared" si="23"/>
        <v>8</v>
      </c>
      <c r="P127"/>
    </row>
    <row r="128" spans="1:16" ht="24">
      <c r="A128" s="243" t="s">
        <v>82</v>
      </c>
      <c r="B128" s="244" t="str">
        <f>Assets!$B$6</f>
        <v>Automated reservation, check-in and boarding procedure</v>
      </c>
      <c r="C128" s="245">
        <f>VLOOKUP(A128,Assets!$B$28:$C$47,2,FALSE)</f>
        <v>4.2</v>
      </c>
      <c r="D128" s="244" t="s">
        <v>375</v>
      </c>
      <c r="E128" s="246" t="str">
        <f t="shared" si="17"/>
        <v>V5.</v>
      </c>
      <c r="F128" s="246" t="str">
        <f t="shared" si="18"/>
        <v>V5</v>
      </c>
      <c r="G128" s="253" t="str">
        <f t="shared" si="19"/>
        <v>A1V5</v>
      </c>
      <c r="H128" s="270">
        <f>VLOOKUP(G128,'Assets+Vulnerabilities'!$H$4:$I$318,2,FALSE)</f>
        <v>4</v>
      </c>
      <c r="I128" s="255" t="s">
        <v>436</v>
      </c>
      <c r="J128" s="246" t="str">
        <f t="shared" si="20"/>
        <v>T10</v>
      </c>
      <c r="K128" s="246" t="str">
        <f t="shared" si="21"/>
        <v>T10</v>
      </c>
      <c r="L128" s="267">
        <f>VLOOKUP(K128,Threats!$J$4:$K$33,2,FALSE)</f>
        <v>4</v>
      </c>
      <c r="M128" s="178" t="str">
        <f t="shared" si="22"/>
        <v>A1.V5.T10</v>
      </c>
      <c r="N128" s="297">
        <f t="shared" si="34"/>
        <v>9.1999999999999993</v>
      </c>
      <c r="O128" s="273">
        <f t="shared" si="23"/>
        <v>9</v>
      </c>
      <c r="P128"/>
    </row>
    <row r="129" spans="1:16" ht="24">
      <c r="A129" s="243" t="s">
        <v>82</v>
      </c>
      <c r="B129" s="244" t="str">
        <f>Assets!$B$6</f>
        <v>Automated reservation, check-in and boarding procedure</v>
      </c>
      <c r="C129" s="245">
        <f>VLOOKUP(A129,Assets!$B$28:$C$47,2,FALSE)</f>
        <v>4.2</v>
      </c>
      <c r="D129" s="244" t="s">
        <v>375</v>
      </c>
      <c r="E129" s="246" t="str">
        <f t="shared" si="17"/>
        <v>V5.</v>
      </c>
      <c r="F129" s="246" t="str">
        <f t="shared" si="18"/>
        <v>V5</v>
      </c>
      <c r="G129" s="253" t="str">
        <f t="shared" si="19"/>
        <v>A1V5</v>
      </c>
      <c r="H129" s="270">
        <f>VLOOKUP(G129,'Assets+Vulnerabilities'!$H$4:$I$318,2,FALSE)</f>
        <v>4</v>
      </c>
      <c r="I129" s="255" t="s">
        <v>406</v>
      </c>
      <c r="J129" s="246" t="str">
        <f t="shared" si="20"/>
        <v>T11</v>
      </c>
      <c r="K129" s="246" t="str">
        <f t="shared" si="21"/>
        <v>T11</v>
      </c>
      <c r="L129" s="267">
        <f>VLOOKUP(K129,Threats!$J$4:$K$33,2,FALSE)</f>
        <v>3</v>
      </c>
      <c r="M129" s="178" t="str">
        <f t="shared" si="22"/>
        <v>A1.V5.T11</v>
      </c>
      <c r="N129" s="297">
        <f t="shared" si="34"/>
        <v>8.1999999999999993</v>
      </c>
      <c r="O129" s="273">
        <f t="shared" si="23"/>
        <v>8</v>
      </c>
      <c r="P129"/>
    </row>
    <row r="130" spans="1:16" ht="24">
      <c r="A130" s="243" t="s">
        <v>82</v>
      </c>
      <c r="B130" s="244" t="str">
        <f>Assets!$B$6</f>
        <v>Automated reservation, check-in and boarding procedure</v>
      </c>
      <c r="C130" s="245">
        <f>VLOOKUP(A130,Assets!$B$28:$C$47,2,FALSE)</f>
        <v>4.2</v>
      </c>
      <c r="D130" s="244" t="s">
        <v>375</v>
      </c>
      <c r="E130" s="246" t="str">
        <f t="shared" si="17"/>
        <v>V5.</v>
      </c>
      <c r="F130" s="246" t="str">
        <f t="shared" si="18"/>
        <v>V5</v>
      </c>
      <c r="G130" s="253" t="str">
        <f t="shared" si="19"/>
        <v>A1V5</v>
      </c>
      <c r="H130" s="270">
        <f>VLOOKUP(G130,'Assets+Vulnerabilities'!$H$4:$I$318,2,FALSE)</f>
        <v>4</v>
      </c>
      <c r="I130" s="255" t="s">
        <v>409</v>
      </c>
      <c r="J130" s="246" t="str">
        <f t="shared" si="20"/>
        <v>T14</v>
      </c>
      <c r="K130" s="246" t="str">
        <f t="shared" si="21"/>
        <v>T14</v>
      </c>
      <c r="L130" s="267">
        <f>VLOOKUP(K130,Threats!$J$4:$K$33,2,FALSE)</f>
        <v>4</v>
      </c>
      <c r="M130" s="178" t="str">
        <f t="shared" si="22"/>
        <v>A1.V5.T14</v>
      </c>
      <c r="N130" s="297">
        <f t="shared" si="24"/>
        <v>10.199999999999999</v>
      </c>
      <c r="O130" s="273">
        <f t="shared" si="23"/>
        <v>10</v>
      </c>
      <c r="P130"/>
    </row>
    <row r="131" spans="1:16" ht="24">
      <c r="A131" s="243" t="s">
        <v>82</v>
      </c>
      <c r="B131" s="244" t="str">
        <f>Assets!$B$6</f>
        <v>Automated reservation, check-in and boarding procedure</v>
      </c>
      <c r="C131" s="245">
        <f>VLOOKUP(A131,Assets!$B$28:$C$47,2,FALSE)</f>
        <v>4.2</v>
      </c>
      <c r="D131" s="244" t="s">
        <v>375</v>
      </c>
      <c r="E131" s="246" t="str">
        <f t="shared" si="17"/>
        <v>V5.</v>
      </c>
      <c r="F131" s="246" t="str">
        <f t="shared" si="18"/>
        <v>V5</v>
      </c>
      <c r="G131" s="253" t="str">
        <f t="shared" si="19"/>
        <v>A1V5</v>
      </c>
      <c r="H131" s="270">
        <f>VLOOKUP(G131,'Assets+Vulnerabilities'!$H$4:$I$318,2,FALSE)</f>
        <v>4</v>
      </c>
      <c r="I131" s="255" t="s">
        <v>420</v>
      </c>
      <c r="J131" s="246" t="str">
        <f t="shared" si="20"/>
        <v>T30</v>
      </c>
      <c r="K131" s="246" t="str">
        <f t="shared" si="21"/>
        <v>T30</v>
      </c>
      <c r="L131" s="267">
        <f>VLOOKUP(K131,Threats!$J$4:$K$33,2,FALSE)</f>
        <v>4</v>
      </c>
      <c r="M131" s="178" t="str">
        <f t="shared" si="22"/>
        <v>A1.V5.T30</v>
      </c>
      <c r="N131" s="297">
        <f t="shared" ref="N131:N132" si="35">C131+H131+L131-3</f>
        <v>9.1999999999999993</v>
      </c>
      <c r="O131" s="273">
        <f t="shared" si="23"/>
        <v>9</v>
      </c>
      <c r="P131"/>
    </row>
    <row r="132" spans="1:16" ht="24">
      <c r="A132" s="243" t="s">
        <v>82</v>
      </c>
      <c r="B132" s="244" t="str">
        <f>Assets!$B$6</f>
        <v>Automated reservation, check-in and boarding procedure</v>
      </c>
      <c r="C132" s="245">
        <f>VLOOKUP(A132,Assets!$B$28:$C$47,2,FALSE)</f>
        <v>4.2</v>
      </c>
      <c r="D132" s="244" t="s">
        <v>373</v>
      </c>
      <c r="E132" s="246" t="str">
        <f t="shared" si="17"/>
        <v>V6.</v>
      </c>
      <c r="F132" s="246" t="str">
        <f t="shared" si="18"/>
        <v>V6</v>
      </c>
      <c r="G132" s="253" t="str">
        <f t="shared" si="19"/>
        <v>A1V6</v>
      </c>
      <c r="H132" s="270">
        <f>VLOOKUP(G132,'Assets+Vulnerabilities'!$H$4:$I$318,2,FALSE)</f>
        <v>3</v>
      </c>
      <c r="I132" s="255" t="s">
        <v>418</v>
      </c>
      <c r="J132" s="246" t="str">
        <f t="shared" si="20"/>
        <v>T9.</v>
      </c>
      <c r="K132" s="246" t="str">
        <f t="shared" si="21"/>
        <v>T9</v>
      </c>
      <c r="L132" s="267">
        <f>VLOOKUP(K132,Threats!$J$4:$K$33,2,FALSE)</f>
        <v>3</v>
      </c>
      <c r="M132" s="178" t="str">
        <f t="shared" si="22"/>
        <v>A1.V6.T9</v>
      </c>
      <c r="N132" s="297">
        <f t="shared" si="35"/>
        <v>7.1999999999999993</v>
      </c>
      <c r="O132" s="273">
        <f t="shared" si="23"/>
        <v>7</v>
      </c>
      <c r="P132"/>
    </row>
    <row r="133" spans="1:16" ht="24">
      <c r="A133" s="243" t="s">
        <v>82</v>
      </c>
      <c r="B133" s="244" t="str">
        <f>Assets!$B$6</f>
        <v>Automated reservation, check-in and boarding procedure</v>
      </c>
      <c r="C133" s="245">
        <f>VLOOKUP(A133,Assets!$B$28:$C$47,2,FALSE)</f>
        <v>4.2</v>
      </c>
      <c r="D133" s="244" t="s">
        <v>373</v>
      </c>
      <c r="E133" s="246" t="str">
        <f t="shared" si="17"/>
        <v>V6.</v>
      </c>
      <c r="F133" s="246" t="str">
        <f t="shared" si="18"/>
        <v>V6</v>
      </c>
      <c r="G133" s="253" t="str">
        <f t="shared" si="19"/>
        <v>A1V6</v>
      </c>
      <c r="H133" s="270">
        <f>VLOOKUP(G133,'Assets+Vulnerabilities'!$H$4:$I$318,2,FALSE)</f>
        <v>3</v>
      </c>
      <c r="I133" s="255" t="s">
        <v>412</v>
      </c>
      <c r="J133" s="246" t="str">
        <f t="shared" si="20"/>
        <v>T22</v>
      </c>
      <c r="K133" s="246" t="str">
        <f t="shared" si="21"/>
        <v>T22</v>
      </c>
      <c r="L133" s="267">
        <f>VLOOKUP(K133,Threats!$J$4:$K$33,2,FALSE)</f>
        <v>4</v>
      </c>
      <c r="M133" s="178" t="str">
        <f t="shared" si="22"/>
        <v>A1.V6.T22</v>
      </c>
      <c r="N133" s="297">
        <f t="shared" si="24"/>
        <v>9.1999999999999993</v>
      </c>
      <c r="O133" s="273">
        <f t="shared" si="23"/>
        <v>9</v>
      </c>
      <c r="P133"/>
    </row>
    <row r="134" spans="1:16" ht="24">
      <c r="A134" s="243" t="s">
        <v>82</v>
      </c>
      <c r="B134" s="244" t="str">
        <f>Assets!$B$6</f>
        <v>Automated reservation, check-in and boarding procedure</v>
      </c>
      <c r="C134" s="245">
        <f>VLOOKUP(A134,Assets!$B$28:$C$47,2,FALSE)</f>
        <v>4.2</v>
      </c>
      <c r="D134" s="244" t="s">
        <v>373</v>
      </c>
      <c r="E134" s="246" t="str">
        <f t="shared" ref="E134:E197" si="36">LEFT(D134,3)</f>
        <v>V6.</v>
      </c>
      <c r="F134" s="246" t="str">
        <f t="shared" ref="F134:F197" si="37">SUBSTITUTE(E134,".","")</f>
        <v>V6</v>
      </c>
      <c r="G134" s="253" t="str">
        <f t="shared" ref="G134:G197" si="38">CONCATENATE(A134,F134)</f>
        <v>A1V6</v>
      </c>
      <c r="H134" s="270">
        <f>VLOOKUP(G134,'Assets+Vulnerabilities'!$H$4:$I$318,2,FALSE)</f>
        <v>3</v>
      </c>
      <c r="I134" s="255" t="s">
        <v>406</v>
      </c>
      <c r="J134" s="246" t="str">
        <f t="shared" ref="J134:J197" si="39">LEFT(I134,3)</f>
        <v>T11</v>
      </c>
      <c r="K134" s="246" t="str">
        <f t="shared" ref="K134:K197" si="40">SUBSTITUTE(J134,".","")</f>
        <v>T11</v>
      </c>
      <c r="L134" s="267">
        <f>VLOOKUP(K134,Threats!$J$4:$K$33,2,FALSE)</f>
        <v>3</v>
      </c>
      <c r="M134" s="178" t="str">
        <f t="shared" ref="M134:M197" si="41">CONCATENATE(A134,".",F134,".",K134)</f>
        <v>A1.V6.T11</v>
      </c>
      <c r="N134" s="297">
        <f t="shared" ref="N134:N139" si="42">C134+H134+L134-3</f>
        <v>7.1999999999999993</v>
      </c>
      <c r="O134" s="273">
        <f t="shared" ref="O134:O197" si="43">ROUND(N134,0)</f>
        <v>7</v>
      </c>
      <c r="P134"/>
    </row>
    <row r="135" spans="1:16" ht="24">
      <c r="A135" s="243" t="s">
        <v>82</v>
      </c>
      <c r="B135" s="244" t="str">
        <f>Assets!$B$6</f>
        <v>Automated reservation, check-in and boarding procedure</v>
      </c>
      <c r="C135" s="245">
        <f>VLOOKUP(A135,Assets!$B$28:$C$47,2,FALSE)</f>
        <v>4.2</v>
      </c>
      <c r="D135" s="244" t="s">
        <v>373</v>
      </c>
      <c r="E135" s="246" t="str">
        <f t="shared" si="36"/>
        <v>V6.</v>
      </c>
      <c r="F135" s="246" t="str">
        <f t="shared" si="37"/>
        <v>V6</v>
      </c>
      <c r="G135" s="253" t="str">
        <f t="shared" si="38"/>
        <v>A1V6</v>
      </c>
      <c r="H135" s="270">
        <f>VLOOKUP(G135,'Assets+Vulnerabilities'!$H$4:$I$318,2,FALSE)</f>
        <v>3</v>
      </c>
      <c r="I135" s="255" t="s">
        <v>480</v>
      </c>
      <c r="J135" s="246" t="str">
        <f t="shared" si="39"/>
        <v>T12</v>
      </c>
      <c r="K135" s="246" t="str">
        <f t="shared" si="40"/>
        <v>T12</v>
      </c>
      <c r="L135" s="267">
        <f>VLOOKUP(K135,Threats!$J$4:$K$33,2,FALSE)</f>
        <v>4</v>
      </c>
      <c r="M135" s="178" t="str">
        <f t="shared" si="41"/>
        <v>A1.V6.T12</v>
      </c>
      <c r="N135" s="297">
        <f t="shared" si="42"/>
        <v>8.1999999999999993</v>
      </c>
      <c r="O135" s="273">
        <f t="shared" si="43"/>
        <v>8</v>
      </c>
      <c r="P135"/>
    </row>
    <row r="136" spans="1:16" ht="24">
      <c r="A136" s="243" t="s">
        <v>82</v>
      </c>
      <c r="B136" s="244" t="str">
        <f>Assets!$B$6</f>
        <v>Automated reservation, check-in and boarding procedure</v>
      </c>
      <c r="C136" s="245">
        <f>VLOOKUP(A136,Assets!$B$28:$C$47,2,FALSE)</f>
        <v>4.2</v>
      </c>
      <c r="D136" s="244" t="s">
        <v>373</v>
      </c>
      <c r="E136" s="246" t="str">
        <f t="shared" si="36"/>
        <v>V6.</v>
      </c>
      <c r="F136" s="246" t="str">
        <f t="shared" si="37"/>
        <v>V6</v>
      </c>
      <c r="G136" s="253" t="str">
        <f t="shared" si="38"/>
        <v>A1V6</v>
      </c>
      <c r="H136" s="270">
        <f>VLOOKUP(G136,'Assets+Vulnerabilities'!$H$4:$I$318,2,FALSE)</f>
        <v>3</v>
      </c>
      <c r="I136" s="255" t="s">
        <v>420</v>
      </c>
      <c r="J136" s="246" t="str">
        <f t="shared" si="39"/>
        <v>T30</v>
      </c>
      <c r="K136" s="246" t="str">
        <f t="shared" si="40"/>
        <v>T30</v>
      </c>
      <c r="L136" s="267">
        <f>VLOOKUP(K136,Threats!$J$4:$K$33,2,FALSE)</f>
        <v>4</v>
      </c>
      <c r="M136" s="178" t="str">
        <f t="shared" si="41"/>
        <v>A1.V6.T30</v>
      </c>
      <c r="N136" s="297">
        <f t="shared" si="42"/>
        <v>8.1999999999999993</v>
      </c>
      <c r="O136" s="273">
        <f t="shared" si="43"/>
        <v>8</v>
      </c>
      <c r="P136"/>
    </row>
    <row r="137" spans="1:16" ht="24">
      <c r="A137" s="243" t="s">
        <v>82</v>
      </c>
      <c r="B137" s="244" t="str">
        <f>Assets!$B$6</f>
        <v>Automated reservation, check-in and boarding procedure</v>
      </c>
      <c r="C137" s="245">
        <f>VLOOKUP(A137,Assets!$B$28:$C$47,2,FALSE)</f>
        <v>4.2</v>
      </c>
      <c r="D137" s="244" t="s">
        <v>370</v>
      </c>
      <c r="E137" s="246" t="str">
        <f t="shared" si="36"/>
        <v>V7.</v>
      </c>
      <c r="F137" s="246" t="str">
        <f t="shared" si="37"/>
        <v>V7</v>
      </c>
      <c r="G137" s="253" t="str">
        <f t="shared" si="38"/>
        <v>A1V7</v>
      </c>
      <c r="H137" s="270">
        <f>VLOOKUP(G137,'Assets+Vulnerabilities'!$H$4:$I$318,2,FALSE)</f>
        <v>3</v>
      </c>
      <c r="I137" s="255" t="s">
        <v>436</v>
      </c>
      <c r="J137" s="246" t="str">
        <f t="shared" si="39"/>
        <v>T10</v>
      </c>
      <c r="K137" s="246" t="str">
        <f t="shared" si="40"/>
        <v>T10</v>
      </c>
      <c r="L137" s="267">
        <f>VLOOKUP(K137,Threats!$J$4:$K$33,2,FALSE)</f>
        <v>4</v>
      </c>
      <c r="M137" s="178" t="str">
        <f t="shared" si="41"/>
        <v>A1.V7.T10</v>
      </c>
      <c r="N137" s="297">
        <f t="shared" si="42"/>
        <v>8.1999999999999993</v>
      </c>
      <c r="O137" s="273">
        <f t="shared" si="43"/>
        <v>8</v>
      </c>
      <c r="P137"/>
    </row>
    <row r="138" spans="1:16" ht="24">
      <c r="A138" s="243" t="s">
        <v>82</v>
      </c>
      <c r="B138" s="244" t="str">
        <f>Assets!$B$6</f>
        <v>Automated reservation, check-in and boarding procedure</v>
      </c>
      <c r="C138" s="245">
        <f>VLOOKUP(A138,Assets!$B$28:$C$47,2,FALSE)</f>
        <v>4.2</v>
      </c>
      <c r="D138" s="244" t="s">
        <v>370</v>
      </c>
      <c r="E138" s="246" t="str">
        <f t="shared" si="36"/>
        <v>V7.</v>
      </c>
      <c r="F138" s="246" t="str">
        <f t="shared" si="37"/>
        <v>V7</v>
      </c>
      <c r="G138" s="253" t="str">
        <f t="shared" si="38"/>
        <v>A1V7</v>
      </c>
      <c r="H138" s="270">
        <f>VLOOKUP(G138,'Assets+Vulnerabilities'!$H$4:$I$318,2,FALSE)</f>
        <v>3</v>
      </c>
      <c r="I138" s="255" t="s">
        <v>480</v>
      </c>
      <c r="J138" s="246" t="str">
        <f t="shared" si="39"/>
        <v>T12</v>
      </c>
      <c r="K138" s="246" t="str">
        <f t="shared" si="40"/>
        <v>T12</v>
      </c>
      <c r="L138" s="267">
        <f>VLOOKUP(K138,Threats!$J$4:$K$33,2,FALSE)</f>
        <v>4</v>
      </c>
      <c r="M138" s="178" t="str">
        <f t="shared" si="41"/>
        <v>A1.V7.T12</v>
      </c>
      <c r="N138" s="297">
        <f t="shared" si="42"/>
        <v>8.1999999999999993</v>
      </c>
      <c r="O138" s="273">
        <f t="shared" si="43"/>
        <v>8</v>
      </c>
      <c r="P138"/>
    </row>
    <row r="139" spans="1:16" ht="24">
      <c r="A139" s="243" t="s">
        <v>82</v>
      </c>
      <c r="B139" s="244" t="str">
        <f>Assets!$B$6</f>
        <v>Automated reservation, check-in and boarding procedure</v>
      </c>
      <c r="C139" s="245">
        <f>VLOOKUP(A139,Assets!$B$28:$C$47,2,FALSE)</f>
        <v>4.2</v>
      </c>
      <c r="D139" s="244" t="s">
        <v>370</v>
      </c>
      <c r="E139" s="246" t="str">
        <f t="shared" si="36"/>
        <v>V7.</v>
      </c>
      <c r="F139" s="246" t="str">
        <f t="shared" si="37"/>
        <v>V7</v>
      </c>
      <c r="G139" s="253" t="str">
        <f t="shared" si="38"/>
        <v>A1V7</v>
      </c>
      <c r="H139" s="270">
        <f>VLOOKUP(G139,'Assets+Vulnerabilities'!$H$4:$I$318,2,FALSE)</f>
        <v>3</v>
      </c>
      <c r="I139" s="255" t="s">
        <v>406</v>
      </c>
      <c r="J139" s="246" t="str">
        <f t="shared" si="39"/>
        <v>T11</v>
      </c>
      <c r="K139" s="246" t="str">
        <f t="shared" si="40"/>
        <v>T11</v>
      </c>
      <c r="L139" s="267">
        <f>VLOOKUP(K139,Threats!$J$4:$K$33,2,FALSE)</f>
        <v>3</v>
      </c>
      <c r="M139" s="178" t="str">
        <f t="shared" si="41"/>
        <v>A1.V7.T11</v>
      </c>
      <c r="N139" s="297">
        <f t="shared" si="42"/>
        <v>7.1999999999999993</v>
      </c>
      <c r="O139" s="273">
        <f t="shared" si="43"/>
        <v>7</v>
      </c>
      <c r="P139"/>
    </row>
    <row r="140" spans="1:16" ht="24">
      <c r="A140" s="243" t="s">
        <v>82</v>
      </c>
      <c r="B140" s="244" t="str">
        <f>Assets!$B$6</f>
        <v>Automated reservation, check-in and boarding procedure</v>
      </c>
      <c r="C140" s="245">
        <f>VLOOKUP(A140,Assets!$B$28:$C$47,2,FALSE)</f>
        <v>4.2</v>
      </c>
      <c r="D140" s="244" t="s">
        <v>370</v>
      </c>
      <c r="E140" s="246" t="str">
        <f t="shared" si="36"/>
        <v>V7.</v>
      </c>
      <c r="F140" s="246" t="str">
        <f t="shared" si="37"/>
        <v>V7</v>
      </c>
      <c r="G140" s="253" t="str">
        <f t="shared" si="38"/>
        <v>A1V7</v>
      </c>
      <c r="H140" s="270">
        <f>VLOOKUP(G140,'Assets+Vulnerabilities'!$H$4:$I$318,2,FALSE)</f>
        <v>3</v>
      </c>
      <c r="I140" s="255" t="s">
        <v>409</v>
      </c>
      <c r="J140" s="246" t="str">
        <f t="shared" si="39"/>
        <v>T14</v>
      </c>
      <c r="K140" s="246" t="str">
        <f t="shared" si="40"/>
        <v>T14</v>
      </c>
      <c r="L140" s="267">
        <f>VLOOKUP(K140,Threats!$J$4:$K$33,2,FALSE)</f>
        <v>4</v>
      </c>
      <c r="M140" s="178" t="str">
        <f t="shared" si="41"/>
        <v>A1.V7.T14</v>
      </c>
      <c r="N140" s="297">
        <f t="shared" ref="N140:N197" si="44">C140+H140+L140-2</f>
        <v>9.1999999999999993</v>
      </c>
      <c r="O140" s="273">
        <f t="shared" si="43"/>
        <v>9</v>
      </c>
      <c r="P140"/>
    </row>
    <row r="141" spans="1:16" ht="24">
      <c r="A141" s="243" t="s">
        <v>82</v>
      </c>
      <c r="B141" s="244" t="str">
        <f>Assets!$B$6</f>
        <v>Automated reservation, check-in and boarding procedure</v>
      </c>
      <c r="C141" s="245">
        <f>VLOOKUP(A141,Assets!$B$28:$C$47,2,FALSE)</f>
        <v>4.2</v>
      </c>
      <c r="D141" s="244" t="s">
        <v>370</v>
      </c>
      <c r="E141" s="246" t="str">
        <f t="shared" si="36"/>
        <v>V7.</v>
      </c>
      <c r="F141" s="246" t="str">
        <f t="shared" si="37"/>
        <v>V7</v>
      </c>
      <c r="G141" s="253" t="str">
        <f t="shared" si="38"/>
        <v>A1V7</v>
      </c>
      <c r="H141" s="270">
        <f>VLOOKUP(G141,'Assets+Vulnerabilities'!$H$4:$I$318,2,FALSE)</f>
        <v>3</v>
      </c>
      <c r="I141" s="255" t="s">
        <v>414</v>
      </c>
      <c r="J141" s="246" t="str">
        <f t="shared" si="39"/>
        <v>T23</v>
      </c>
      <c r="K141" s="246" t="str">
        <f t="shared" si="40"/>
        <v>T23</v>
      </c>
      <c r="L141" s="267">
        <f>VLOOKUP(K141,Threats!$J$4:$K$33,2,FALSE)</f>
        <v>3</v>
      </c>
      <c r="M141" s="178" t="str">
        <f t="shared" si="41"/>
        <v>A1.V7.T23</v>
      </c>
      <c r="N141" s="297">
        <f t="shared" si="44"/>
        <v>8.1999999999999993</v>
      </c>
      <c r="O141" s="273">
        <f t="shared" si="43"/>
        <v>8</v>
      </c>
      <c r="P141"/>
    </row>
    <row r="142" spans="1:16" ht="24">
      <c r="A142" s="243" t="s">
        <v>82</v>
      </c>
      <c r="B142" s="244" t="str">
        <f>Assets!$B$6</f>
        <v>Automated reservation, check-in and boarding procedure</v>
      </c>
      <c r="C142" s="245">
        <f>VLOOKUP(A142,Assets!$B$28:$C$47,2,FALSE)</f>
        <v>4.2</v>
      </c>
      <c r="D142" s="244" t="s">
        <v>371</v>
      </c>
      <c r="E142" s="246" t="str">
        <f t="shared" si="36"/>
        <v>V8.</v>
      </c>
      <c r="F142" s="246" t="str">
        <f t="shared" si="37"/>
        <v>V8</v>
      </c>
      <c r="G142" s="253" t="str">
        <f t="shared" si="38"/>
        <v>A1V8</v>
      </c>
      <c r="H142" s="270">
        <f>VLOOKUP(G142,'Assets+Vulnerabilities'!$H$4:$I$318,2,FALSE)</f>
        <v>4</v>
      </c>
      <c r="I142" s="255" t="s">
        <v>410</v>
      </c>
      <c r="J142" s="246" t="str">
        <f t="shared" si="39"/>
        <v>T1.</v>
      </c>
      <c r="K142" s="246" t="str">
        <f t="shared" si="40"/>
        <v>T1</v>
      </c>
      <c r="L142" s="267">
        <f>VLOOKUP(K142,Threats!$J$4:$K$33,2,FALSE)</f>
        <v>3</v>
      </c>
      <c r="M142" s="178" t="str">
        <f t="shared" si="41"/>
        <v>A1.V8.T1</v>
      </c>
      <c r="N142" s="297">
        <f t="shared" si="44"/>
        <v>9.1999999999999993</v>
      </c>
      <c r="O142" s="273">
        <f t="shared" si="43"/>
        <v>9</v>
      </c>
      <c r="P142"/>
    </row>
    <row r="143" spans="1:16" ht="24">
      <c r="A143" s="243" t="s">
        <v>82</v>
      </c>
      <c r="B143" s="244" t="str">
        <f>Assets!$B$6</f>
        <v>Automated reservation, check-in and boarding procedure</v>
      </c>
      <c r="C143" s="245">
        <f>VLOOKUP(A143,Assets!$B$28:$C$47,2,FALSE)</f>
        <v>4.2</v>
      </c>
      <c r="D143" s="244" t="s">
        <v>371</v>
      </c>
      <c r="E143" s="246" t="str">
        <f t="shared" si="36"/>
        <v>V8.</v>
      </c>
      <c r="F143" s="246" t="str">
        <f t="shared" si="37"/>
        <v>V8</v>
      </c>
      <c r="G143" s="253" t="str">
        <f t="shared" si="38"/>
        <v>A1V8</v>
      </c>
      <c r="H143" s="270">
        <f>VLOOKUP(G143,'Assets+Vulnerabilities'!$H$4:$I$318,2,FALSE)</f>
        <v>4</v>
      </c>
      <c r="I143" s="255" t="s">
        <v>412</v>
      </c>
      <c r="J143" s="246" t="str">
        <f t="shared" si="39"/>
        <v>T22</v>
      </c>
      <c r="K143" s="246" t="str">
        <f t="shared" si="40"/>
        <v>T22</v>
      </c>
      <c r="L143" s="267">
        <f>VLOOKUP(K143,Threats!$J$4:$K$33,2,FALSE)</f>
        <v>4</v>
      </c>
      <c r="M143" s="178" t="str">
        <f t="shared" si="41"/>
        <v>A1.V8.T22</v>
      </c>
      <c r="N143" s="297">
        <f t="shared" si="44"/>
        <v>10.199999999999999</v>
      </c>
      <c r="O143" s="273">
        <f t="shared" si="43"/>
        <v>10</v>
      </c>
      <c r="P143"/>
    </row>
    <row r="144" spans="1:16" ht="24">
      <c r="A144" s="243" t="s">
        <v>82</v>
      </c>
      <c r="B144" s="244" t="str">
        <f>Assets!$B$6</f>
        <v>Automated reservation, check-in and boarding procedure</v>
      </c>
      <c r="C144" s="245">
        <f>VLOOKUP(A144,Assets!$B$28:$C$47,2,FALSE)</f>
        <v>4.2</v>
      </c>
      <c r="D144" s="244" t="s">
        <v>371</v>
      </c>
      <c r="E144" s="246" t="str">
        <f t="shared" si="36"/>
        <v>V8.</v>
      </c>
      <c r="F144" s="246" t="str">
        <f t="shared" si="37"/>
        <v>V8</v>
      </c>
      <c r="G144" s="253" t="str">
        <f t="shared" si="38"/>
        <v>A1V8</v>
      </c>
      <c r="H144" s="270">
        <f>VLOOKUP(G144,'Assets+Vulnerabilities'!$H$4:$I$318,2,FALSE)</f>
        <v>4</v>
      </c>
      <c r="I144" s="255" t="s">
        <v>413</v>
      </c>
      <c r="J144" s="246" t="str">
        <f t="shared" si="39"/>
        <v>T25</v>
      </c>
      <c r="K144" s="246" t="str">
        <f t="shared" si="40"/>
        <v>T25</v>
      </c>
      <c r="L144" s="267">
        <f>VLOOKUP(K144,Threats!$J$4:$K$33,2,FALSE)</f>
        <v>3</v>
      </c>
      <c r="M144" s="178" t="str">
        <f t="shared" si="41"/>
        <v>A1.V8.T25</v>
      </c>
      <c r="N144" s="297">
        <f t="shared" si="44"/>
        <v>9.1999999999999993</v>
      </c>
      <c r="O144" s="273">
        <f t="shared" si="43"/>
        <v>9</v>
      </c>
      <c r="P144"/>
    </row>
    <row r="145" spans="1:16" ht="24">
      <c r="A145" s="243" t="s">
        <v>82</v>
      </c>
      <c r="B145" s="244" t="str">
        <f>Assets!$B$6</f>
        <v>Automated reservation, check-in and boarding procedure</v>
      </c>
      <c r="C145" s="245">
        <f>VLOOKUP(A145,Assets!$B$28:$C$47,2,FALSE)</f>
        <v>4.2</v>
      </c>
      <c r="D145" s="244" t="s">
        <v>399</v>
      </c>
      <c r="E145" s="246" t="str">
        <f t="shared" si="36"/>
        <v>V9.</v>
      </c>
      <c r="F145" s="246" t="str">
        <f t="shared" si="37"/>
        <v>V9</v>
      </c>
      <c r="G145" s="253" t="str">
        <f t="shared" si="38"/>
        <v>A1V9</v>
      </c>
      <c r="H145" s="270">
        <f>VLOOKUP(G145,'Assets+Vulnerabilities'!$H$4:$I$318,2,FALSE)</f>
        <v>3</v>
      </c>
      <c r="I145" s="255" t="s">
        <v>408</v>
      </c>
      <c r="J145" s="246" t="str">
        <f t="shared" si="39"/>
        <v>T2.</v>
      </c>
      <c r="K145" s="246" t="str">
        <f t="shared" si="40"/>
        <v>T2</v>
      </c>
      <c r="L145" s="267">
        <f>VLOOKUP(K145,Threats!$J$4:$K$33,2,FALSE)</f>
        <v>5</v>
      </c>
      <c r="M145" s="178" t="str">
        <f t="shared" si="41"/>
        <v>A1.V9.T2</v>
      </c>
      <c r="N145" s="297">
        <f t="shared" ref="N145:N146" si="45">C145+H145+L145-3</f>
        <v>9.1999999999999993</v>
      </c>
      <c r="O145" s="273">
        <f t="shared" si="43"/>
        <v>9</v>
      </c>
      <c r="P145"/>
    </row>
    <row r="146" spans="1:16" ht="36">
      <c r="A146" s="243" t="s">
        <v>82</v>
      </c>
      <c r="B146" s="244" t="str">
        <f>Assets!$B$6</f>
        <v>Automated reservation, check-in and boarding procedure</v>
      </c>
      <c r="C146" s="245">
        <f>VLOOKUP(A146,Assets!$B$28:$C$47,2,FALSE)</f>
        <v>4.2</v>
      </c>
      <c r="D146" s="244" t="s">
        <v>399</v>
      </c>
      <c r="E146" s="246" t="str">
        <f t="shared" si="36"/>
        <v>V9.</v>
      </c>
      <c r="F146" s="246" t="str">
        <f t="shared" si="37"/>
        <v>V9</v>
      </c>
      <c r="G146" s="253" t="str">
        <f t="shared" si="38"/>
        <v>A1V9</v>
      </c>
      <c r="H146" s="270">
        <f>VLOOKUP(G146,'Assets+Vulnerabilities'!$H$4:$I$318,2,FALSE)</f>
        <v>3</v>
      </c>
      <c r="I146" s="255" t="s">
        <v>150</v>
      </c>
      <c r="J146" s="246" t="str">
        <f t="shared" si="39"/>
        <v>T3.</v>
      </c>
      <c r="K146" s="246" t="str">
        <f t="shared" si="40"/>
        <v>T3</v>
      </c>
      <c r="L146" s="267">
        <f>VLOOKUP(K146,Threats!$J$4:$K$33,2,FALSE)</f>
        <v>4</v>
      </c>
      <c r="M146" s="178" t="str">
        <f t="shared" si="41"/>
        <v>A1.V9.T3</v>
      </c>
      <c r="N146" s="297">
        <f t="shared" si="45"/>
        <v>8.1999999999999993</v>
      </c>
      <c r="O146" s="273">
        <f t="shared" si="43"/>
        <v>8</v>
      </c>
      <c r="P146"/>
    </row>
    <row r="147" spans="1:16" ht="24">
      <c r="A147" s="243" t="s">
        <v>82</v>
      </c>
      <c r="B147" s="244" t="str">
        <f>Assets!$B$6</f>
        <v>Automated reservation, check-in and boarding procedure</v>
      </c>
      <c r="C147" s="245">
        <f>VLOOKUP(A147,Assets!$B$28:$C$47,2,FALSE)</f>
        <v>4.2</v>
      </c>
      <c r="D147" s="244" t="s">
        <v>399</v>
      </c>
      <c r="E147" s="246" t="str">
        <f t="shared" si="36"/>
        <v>V9.</v>
      </c>
      <c r="F147" s="246" t="str">
        <f t="shared" si="37"/>
        <v>V9</v>
      </c>
      <c r="G147" s="253" t="str">
        <f t="shared" si="38"/>
        <v>A1V9</v>
      </c>
      <c r="H147" s="270">
        <f>VLOOKUP(G147,'Assets+Vulnerabilities'!$H$4:$I$318,2,FALSE)</f>
        <v>3</v>
      </c>
      <c r="I147" s="255" t="s">
        <v>151</v>
      </c>
      <c r="J147" s="246" t="str">
        <f t="shared" si="39"/>
        <v>T5.</v>
      </c>
      <c r="K147" s="246" t="str">
        <f t="shared" si="40"/>
        <v>T5</v>
      </c>
      <c r="L147" s="267">
        <f>VLOOKUP(K147,Threats!$J$4:$K$33,2,FALSE)</f>
        <v>3</v>
      </c>
      <c r="M147" s="178" t="str">
        <f t="shared" si="41"/>
        <v>A1.V9.T5</v>
      </c>
      <c r="N147" s="297">
        <f t="shared" si="44"/>
        <v>8.1999999999999993</v>
      </c>
      <c r="O147" s="273">
        <f t="shared" si="43"/>
        <v>8</v>
      </c>
      <c r="P147"/>
    </row>
    <row r="148" spans="1:16" ht="24">
      <c r="A148" s="243" t="s">
        <v>82</v>
      </c>
      <c r="B148" s="244" t="str">
        <f>Assets!$B$6</f>
        <v>Automated reservation, check-in and boarding procedure</v>
      </c>
      <c r="C148" s="245">
        <f>VLOOKUP(A148,Assets!$B$28:$C$47,2,FALSE)</f>
        <v>4.2</v>
      </c>
      <c r="D148" s="244" t="s">
        <v>399</v>
      </c>
      <c r="E148" s="246" t="str">
        <f t="shared" si="36"/>
        <v>V9.</v>
      </c>
      <c r="F148" s="246" t="str">
        <f t="shared" si="37"/>
        <v>V9</v>
      </c>
      <c r="G148" s="253" t="str">
        <f t="shared" si="38"/>
        <v>A1V9</v>
      </c>
      <c r="H148" s="270">
        <f>VLOOKUP(G148,'Assets+Vulnerabilities'!$H$4:$I$318,2,FALSE)</f>
        <v>3</v>
      </c>
      <c r="I148" s="255" t="s">
        <v>431</v>
      </c>
      <c r="J148" s="246" t="str">
        <f t="shared" si="39"/>
        <v>T6.</v>
      </c>
      <c r="K148" s="246" t="str">
        <f t="shared" si="40"/>
        <v>T6</v>
      </c>
      <c r="L148" s="267">
        <f>VLOOKUP(K148,Threats!$J$4:$K$33,2,FALSE)</f>
        <v>4</v>
      </c>
      <c r="M148" s="178" t="str">
        <f t="shared" si="41"/>
        <v>A1.V9.T6</v>
      </c>
      <c r="N148" s="297">
        <f t="shared" ref="N148:N152" si="46">C148+H148+L148-3</f>
        <v>8.1999999999999993</v>
      </c>
      <c r="O148" s="273">
        <f t="shared" si="43"/>
        <v>8</v>
      </c>
      <c r="P148"/>
    </row>
    <row r="149" spans="1:16" ht="24">
      <c r="A149" s="243" t="s">
        <v>82</v>
      </c>
      <c r="B149" s="244" t="str">
        <f>Assets!$B$6</f>
        <v>Automated reservation, check-in and boarding procedure</v>
      </c>
      <c r="C149" s="245">
        <f>VLOOKUP(A149,Assets!$B$28:$C$47,2,FALSE)</f>
        <v>4.2</v>
      </c>
      <c r="D149" s="244" t="s">
        <v>399</v>
      </c>
      <c r="E149" s="246" t="str">
        <f t="shared" si="36"/>
        <v>V9.</v>
      </c>
      <c r="F149" s="246" t="str">
        <f t="shared" si="37"/>
        <v>V9</v>
      </c>
      <c r="G149" s="253" t="str">
        <f t="shared" si="38"/>
        <v>A1V9</v>
      </c>
      <c r="H149" s="270">
        <f>VLOOKUP(G149,'Assets+Vulnerabilities'!$H$4:$I$318,2,FALSE)</f>
        <v>3</v>
      </c>
      <c r="I149" s="255" t="s">
        <v>152</v>
      </c>
      <c r="J149" s="246" t="str">
        <f t="shared" si="39"/>
        <v>T7.</v>
      </c>
      <c r="K149" s="246" t="str">
        <f t="shared" si="40"/>
        <v>T7</v>
      </c>
      <c r="L149" s="267">
        <f>VLOOKUP(K149,Threats!$J$4:$K$33,2,FALSE)</f>
        <v>4</v>
      </c>
      <c r="M149" s="178" t="str">
        <f t="shared" si="41"/>
        <v>A1.V9.T7</v>
      </c>
      <c r="N149" s="297">
        <f t="shared" si="46"/>
        <v>8.1999999999999993</v>
      </c>
      <c r="O149" s="273">
        <f t="shared" si="43"/>
        <v>8</v>
      </c>
      <c r="P149"/>
    </row>
    <row r="150" spans="1:16" ht="36">
      <c r="A150" s="243" t="s">
        <v>82</v>
      </c>
      <c r="B150" s="244" t="str">
        <f>Assets!$B$6</f>
        <v>Automated reservation, check-in and boarding procedure</v>
      </c>
      <c r="C150" s="245">
        <f>VLOOKUP(A150,Assets!$B$28:$C$47,2,FALSE)</f>
        <v>4.2</v>
      </c>
      <c r="D150" s="244" t="s">
        <v>399</v>
      </c>
      <c r="E150" s="246" t="str">
        <f t="shared" si="36"/>
        <v>V9.</v>
      </c>
      <c r="F150" s="246" t="str">
        <f t="shared" si="37"/>
        <v>V9</v>
      </c>
      <c r="G150" s="253" t="str">
        <f t="shared" si="38"/>
        <v>A1V9</v>
      </c>
      <c r="H150" s="270">
        <f>VLOOKUP(G150,'Assets+Vulnerabilities'!$H$4:$I$318,2,FALSE)</f>
        <v>3</v>
      </c>
      <c r="I150" s="255" t="s">
        <v>417</v>
      </c>
      <c r="J150" s="246" t="str">
        <f t="shared" si="39"/>
        <v>T8.</v>
      </c>
      <c r="K150" s="246" t="str">
        <f t="shared" si="40"/>
        <v>T8</v>
      </c>
      <c r="L150" s="267">
        <f>VLOOKUP(K150,Threats!$J$4:$K$33,2,FALSE)</f>
        <v>4</v>
      </c>
      <c r="M150" s="178" t="str">
        <f t="shared" si="41"/>
        <v>A1.V9.T8</v>
      </c>
      <c r="N150" s="297">
        <f t="shared" si="46"/>
        <v>8.1999999999999993</v>
      </c>
      <c r="O150" s="273">
        <f t="shared" si="43"/>
        <v>8</v>
      </c>
      <c r="P150"/>
    </row>
    <row r="151" spans="1:16" ht="24">
      <c r="A151" s="243" t="s">
        <v>82</v>
      </c>
      <c r="B151" s="244" t="str">
        <f>Assets!$B$6</f>
        <v>Automated reservation, check-in and boarding procedure</v>
      </c>
      <c r="C151" s="245">
        <f>VLOOKUP(A151,Assets!$B$28:$C$47,2,FALSE)</f>
        <v>4.2</v>
      </c>
      <c r="D151" s="244" t="s">
        <v>399</v>
      </c>
      <c r="E151" s="246" t="str">
        <f t="shared" si="36"/>
        <v>V9.</v>
      </c>
      <c r="F151" s="246" t="str">
        <f t="shared" si="37"/>
        <v>V9</v>
      </c>
      <c r="G151" s="253" t="str">
        <f t="shared" si="38"/>
        <v>A1V9</v>
      </c>
      <c r="H151" s="270">
        <f>VLOOKUP(G151,'Assets+Vulnerabilities'!$H$4:$I$318,2,FALSE)</f>
        <v>3</v>
      </c>
      <c r="I151" s="255" t="s">
        <v>418</v>
      </c>
      <c r="J151" s="246" t="str">
        <f t="shared" si="39"/>
        <v>T9.</v>
      </c>
      <c r="K151" s="246" t="str">
        <f t="shared" si="40"/>
        <v>T9</v>
      </c>
      <c r="L151" s="267">
        <f>VLOOKUP(K151,Threats!$J$4:$K$33,2,FALSE)</f>
        <v>3</v>
      </c>
      <c r="M151" s="178" t="str">
        <f t="shared" si="41"/>
        <v>A1.V9.T9</v>
      </c>
      <c r="N151" s="297">
        <f t="shared" si="46"/>
        <v>7.1999999999999993</v>
      </c>
      <c r="O151" s="273">
        <f t="shared" si="43"/>
        <v>7</v>
      </c>
      <c r="P151"/>
    </row>
    <row r="152" spans="1:16" ht="24">
      <c r="A152" s="243" t="s">
        <v>82</v>
      </c>
      <c r="B152" s="244" t="str">
        <f>Assets!$B$6</f>
        <v>Automated reservation, check-in and boarding procedure</v>
      </c>
      <c r="C152" s="245">
        <f>VLOOKUP(A152,Assets!$B$28:$C$47,2,FALSE)</f>
        <v>4.2</v>
      </c>
      <c r="D152" s="244" t="s">
        <v>399</v>
      </c>
      <c r="E152" s="246" t="str">
        <f t="shared" si="36"/>
        <v>V9.</v>
      </c>
      <c r="F152" s="246" t="str">
        <f t="shared" si="37"/>
        <v>V9</v>
      </c>
      <c r="G152" s="253" t="str">
        <f t="shared" si="38"/>
        <v>A1V9</v>
      </c>
      <c r="H152" s="270">
        <f>VLOOKUP(G152,'Assets+Vulnerabilities'!$H$4:$I$318,2,FALSE)</f>
        <v>3</v>
      </c>
      <c r="I152" s="255" t="s">
        <v>436</v>
      </c>
      <c r="J152" s="246" t="str">
        <f t="shared" si="39"/>
        <v>T10</v>
      </c>
      <c r="K152" s="246" t="str">
        <f t="shared" si="40"/>
        <v>T10</v>
      </c>
      <c r="L152" s="267">
        <f>VLOOKUP(K152,Threats!$J$4:$K$33,2,FALSE)</f>
        <v>4</v>
      </c>
      <c r="M152" s="178" t="str">
        <f t="shared" si="41"/>
        <v>A1.V9.T10</v>
      </c>
      <c r="N152" s="297">
        <f t="shared" si="46"/>
        <v>8.1999999999999993</v>
      </c>
      <c r="O152" s="273">
        <f t="shared" si="43"/>
        <v>8</v>
      </c>
      <c r="P152"/>
    </row>
    <row r="153" spans="1:16" ht="24">
      <c r="A153" s="243" t="s">
        <v>82</v>
      </c>
      <c r="B153" s="244" t="str">
        <f>Assets!$B$6</f>
        <v>Automated reservation, check-in and boarding procedure</v>
      </c>
      <c r="C153" s="245">
        <f>VLOOKUP(A153,Assets!$B$28:$C$47,2,FALSE)</f>
        <v>4.2</v>
      </c>
      <c r="D153" s="244" t="s">
        <v>399</v>
      </c>
      <c r="E153" s="246" t="str">
        <f t="shared" si="36"/>
        <v>V9.</v>
      </c>
      <c r="F153" s="246" t="str">
        <f t="shared" si="37"/>
        <v>V9</v>
      </c>
      <c r="G153" s="253" t="str">
        <f t="shared" si="38"/>
        <v>A1V9</v>
      </c>
      <c r="H153" s="270">
        <f>VLOOKUP(G153,'Assets+Vulnerabilities'!$H$4:$I$318,2,FALSE)</f>
        <v>3</v>
      </c>
      <c r="I153" s="255" t="s">
        <v>409</v>
      </c>
      <c r="J153" s="246" t="str">
        <f t="shared" si="39"/>
        <v>T14</v>
      </c>
      <c r="K153" s="246" t="str">
        <f t="shared" si="40"/>
        <v>T14</v>
      </c>
      <c r="L153" s="267">
        <f>VLOOKUP(K153,Threats!$J$4:$K$33,2,FALSE)</f>
        <v>4</v>
      </c>
      <c r="M153" s="178" t="str">
        <f t="shared" si="41"/>
        <v>A1.V9.T14</v>
      </c>
      <c r="N153" s="297">
        <f t="shared" si="44"/>
        <v>9.1999999999999993</v>
      </c>
      <c r="O153" s="273">
        <f t="shared" si="43"/>
        <v>9</v>
      </c>
      <c r="P153"/>
    </row>
    <row r="154" spans="1:16" ht="24">
      <c r="A154" s="243" t="s">
        <v>82</v>
      </c>
      <c r="B154" s="244" t="str">
        <f>Assets!$B$6</f>
        <v>Automated reservation, check-in and boarding procedure</v>
      </c>
      <c r="C154" s="245">
        <f>VLOOKUP(A154,Assets!$B$28:$C$47,2,FALSE)</f>
        <v>4.2</v>
      </c>
      <c r="D154" s="244" t="s">
        <v>399</v>
      </c>
      <c r="E154" s="246" t="str">
        <f t="shared" si="36"/>
        <v>V9.</v>
      </c>
      <c r="F154" s="246" t="str">
        <f t="shared" si="37"/>
        <v>V9</v>
      </c>
      <c r="G154" s="253" t="str">
        <f t="shared" si="38"/>
        <v>A1V9</v>
      </c>
      <c r="H154" s="270">
        <f>VLOOKUP(G154,'Assets+Vulnerabilities'!$H$4:$I$318,2,FALSE)</f>
        <v>3</v>
      </c>
      <c r="I154" s="255" t="s">
        <v>422</v>
      </c>
      <c r="J154" s="246" t="str">
        <f t="shared" si="39"/>
        <v>T15</v>
      </c>
      <c r="K154" s="246" t="str">
        <f t="shared" si="40"/>
        <v>T15</v>
      </c>
      <c r="L154" s="267">
        <f>VLOOKUP(K154,Threats!$J$4:$K$33,2,FALSE)</f>
        <v>3</v>
      </c>
      <c r="M154" s="178" t="str">
        <f t="shared" si="41"/>
        <v>A1.V9.T15</v>
      </c>
      <c r="N154" s="297">
        <f t="shared" si="44"/>
        <v>8.1999999999999993</v>
      </c>
      <c r="O154" s="273">
        <f t="shared" si="43"/>
        <v>8</v>
      </c>
      <c r="P154"/>
    </row>
    <row r="155" spans="1:16" ht="24">
      <c r="A155" s="243" t="s">
        <v>82</v>
      </c>
      <c r="B155" s="244" t="str">
        <f>Assets!$B$6</f>
        <v>Automated reservation, check-in and boarding procedure</v>
      </c>
      <c r="C155" s="245">
        <f>VLOOKUP(A155,Assets!$B$28:$C$47,2,FALSE)</f>
        <v>4.2</v>
      </c>
      <c r="D155" s="244" t="s">
        <v>399</v>
      </c>
      <c r="E155" s="246" t="str">
        <f t="shared" si="36"/>
        <v>V9.</v>
      </c>
      <c r="F155" s="246" t="str">
        <f t="shared" si="37"/>
        <v>V9</v>
      </c>
      <c r="G155" s="253" t="str">
        <f t="shared" si="38"/>
        <v>A1V9</v>
      </c>
      <c r="H155" s="270">
        <f>VLOOKUP(G155,'Assets+Vulnerabilities'!$H$4:$I$318,2,FALSE)</f>
        <v>3</v>
      </c>
      <c r="I155" s="255" t="s">
        <v>423</v>
      </c>
      <c r="J155" s="246" t="str">
        <f t="shared" si="39"/>
        <v>T17</v>
      </c>
      <c r="K155" s="246" t="str">
        <f t="shared" si="40"/>
        <v>T17</v>
      </c>
      <c r="L155" s="267">
        <f>VLOOKUP(K155,Threats!$J$4:$K$33,2,FALSE)</f>
        <v>2</v>
      </c>
      <c r="M155" s="178" t="str">
        <f t="shared" si="41"/>
        <v>A1.V9.T17</v>
      </c>
      <c r="N155" s="297">
        <f t="shared" si="44"/>
        <v>7.1999999999999993</v>
      </c>
      <c r="O155" s="273">
        <f t="shared" si="43"/>
        <v>7</v>
      </c>
      <c r="P155"/>
    </row>
    <row r="156" spans="1:16" ht="24">
      <c r="A156" s="243" t="s">
        <v>82</v>
      </c>
      <c r="B156" s="244" t="str">
        <f>Assets!$B$6</f>
        <v>Automated reservation, check-in and boarding procedure</v>
      </c>
      <c r="C156" s="245">
        <f>VLOOKUP(A156,Assets!$B$28:$C$47,2,FALSE)</f>
        <v>4.2</v>
      </c>
      <c r="D156" s="244" t="s">
        <v>399</v>
      </c>
      <c r="E156" s="246" t="str">
        <f t="shared" si="36"/>
        <v>V9.</v>
      </c>
      <c r="F156" s="246" t="str">
        <f t="shared" si="37"/>
        <v>V9</v>
      </c>
      <c r="G156" s="253" t="str">
        <f t="shared" si="38"/>
        <v>A1V9</v>
      </c>
      <c r="H156" s="270">
        <f>VLOOKUP(G156,'Assets+Vulnerabilities'!$H$4:$I$318,2,FALSE)</f>
        <v>3</v>
      </c>
      <c r="I156" s="255" t="s">
        <v>424</v>
      </c>
      <c r="J156" s="246" t="str">
        <f t="shared" si="39"/>
        <v>T18</v>
      </c>
      <c r="K156" s="246" t="str">
        <f t="shared" si="40"/>
        <v>T18</v>
      </c>
      <c r="L156" s="267">
        <f>VLOOKUP(K156,Threats!$J$4:$K$33,2,FALSE)</f>
        <v>2</v>
      </c>
      <c r="M156" s="178" t="str">
        <f t="shared" si="41"/>
        <v>A1.V9.T18</v>
      </c>
      <c r="N156" s="297">
        <f t="shared" si="44"/>
        <v>7.1999999999999993</v>
      </c>
      <c r="O156" s="273">
        <f t="shared" si="43"/>
        <v>7</v>
      </c>
      <c r="P156"/>
    </row>
    <row r="157" spans="1:16" ht="24">
      <c r="A157" s="243" t="s">
        <v>82</v>
      </c>
      <c r="B157" s="244" t="str">
        <f>Assets!$B$6</f>
        <v>Automated reservation, check-in and boarding procedure</v>
      </c>
      <c r="C157" s="245">
        <f>VLOOKUP(A157,Assets!$B$28:$C$47,2,FALSE)</f>
        <v>4.2</v>
      </c>
      <c r="D157" s="244" t="s">
        <v>399</v>
      </c>
      <c r="E157" s="246" t="str">
        <f t="shared" si="36"/>
        <v>V9.</v>
      </c>
      <c r="F157" s="246" t="str">
        <f t="shared" si="37"/>
        <v>V9</v>
      </c>
      <c r="G157" s="253" t="str">
        <f t="shared" si="38"/>
        <v>A1V9</v>
      </c>
      <c r="H157" s="270">
        <f>VLOOKUP(G157,'Assets+Vulnerabilities'!$H$4:$I$318,2,FALSE)</f>
        <v>3</v>
      </c>
      <c r="I157" s="255" t="s">
        <v>425</v>
      </c>
      <c r="J157" s="246" t="str">
        <f t="shared" si="39"/>
        <v>T19</v>
      </c>
      <c r="K157" s="246" t="str">
        <f t="shared" si="40"/>
        <v>T19</v>
      </c>
      <c r="L157" s="267">
        <f>VLOOKUP(K157,Threats!$J$4:$K$33,2,FALSE)</f>
        <v>2</v>
      </c>
      <c r="M157" s="178" t="str">
        <f t="shared" si="41"/>
        <v>A1.V9.T19</v>
      </c>
      <c r="N157" s="297">
        <f>C157+H157+L157-3</f>
        <v>6.1999999999999993</v>
      </c>
      <c r="O157" s="273">
        <f t="shared" si="43"/>
        <v>6</v>
      </c>
      <c r="P157"/>
    </row>
    <row r="158" spans="1:16" ht="36">
      <c r="A158" s="243" t="s">
        <v>82</v>
      </c>
      <c r="B158" s="244" t="str">
        <f>Assets!$B$6</f>
        <v>Automated reservation, check-in and boarding procedure</v>
      </c>
      <c r="C158" s="245">
        <f>VLOOKUP(A158,Assets!$B$28:$C$47,2,FALSE)</f>
        <v>4.2</v>
      </c>
      <c r="D158" s="244" t="s">
        <v>399</v>
      </c>
      <c r="E158" s="246" t="str">
        <f t="shared" si="36"/>
        <v>V9.</v>
      </c>
      <c r="F158" s="246" t="str">
        <f t="shared" si="37"/>
        <v>V9</v>
      </c>
      <c r="G158" s="253" t="str">
        <f t="shared" si="38"/>
        <v>A1V9</v>
      </c>
      <c r="H158" s="270">
        <f>VLOOKUP(G158,'Assets+Vulnerabilities'!$H$4:$I$318,2,FALSE)</f>
        <v>3</v>
      </c>
      <c r="I158" s="255" t="s">
        <v>432</v>
      </c>
      <c r="J158" s="246" t="str">
        <f t="shared" si="39"/>
        <v>T20</v>
      </c>
      <c r="K158" s="246" t="str">
        <f t="shared" si="40"/>
        <v>T20</v>
      </c>
      <c r="L158" s="267">
        <f>VLOOKUP(K158,Threats!$J$4:$K$33,2,FALSE)</f>
        <v>3</v>
      </c>
      <c r="M158" s="178" t="str">
        <f t="shared" si="41"/>
        <v>A1.V9.T20</v>
      </c>
      <c r="N158" s="297">
        <f t="shared" si="44"/>
        <v>8.1999999999999993</v>
      </c>
      <c r="O158" s="273">
        <f t="shared" si="43"/>
        <v>8</v>
      </c>
      <c r="P158"/>
    </row>
    <row r="159" spans="1:16" ht="24">
      <c r="A159" s="243" t="s">
        <v>82</v>
      </c>
      <c r="B159" s="244" t="str">
        <f>Assets!$B$6</f>
        <v>Automated reservation, check-in and boarding procedure</v>
      </c>
      <c r="C159" s="245">
        <f>VLOOKUP(A159,Assets!$B$28:$C$47,2,FALSE)</f>
        <v>4.2</v>
      </c>
      <c r="D159" s="244" t="s">
        <v>399</v>
      </c>
      <c r="E159" s="246" t="str">
        <f t="shared" si="36"/>
        <v>V9.</v>
      </c>
      <c r="F159" s="246" t="str">
        <f t="shared" si="37"/>
        <v>V9</v>
      </c>
      <c r="G159" s="253" t="str">
        <f t="shared" si="38"/>
        <v>A1V9</v>
      </c>
      <c r="H159" s="270">
        <f>VLOOKUP(G159,'Assets+Vulnerabilities'!$H$4:$I$318,2,FALSE)</f>
        <v>3</v>
      </c>
      <c r="I159" s="255" t="s">
        <v>426</v>
      </c>
      <c r="J159" s="246" t="str">
        <f t="shared" si="39"/>
        <v>T21</v>
      </c>
      <c r="K159" s="246" t="str">
        <f t="shared" si="40"/>
        <v>T21</v>
      </c>
      <c r="L159" s="267">
        <f>VLOOKUP(K159,Threats!$J$4:$K$33,2,FALSE)</f>
        <v>4</v>
      </c>
      <c r="M159" s="178" t="str">
        <f t="shared" si="41"/>
        <v>A1.V9.T21</v>
      </c>
      <c r="N159" s="297">
        <f t="shared" si="44"/>
        <v>9.1999999999999993</v>
      </c>
      <c r="O159" s="273">
        <f t="shared" si="43"/>
        <v>9</v>
      </c>
      <c r="P159"/>
    </row>
    <row r="160" spans="1:16" ht="24">
      <c r="A160" s="243" t="s">
        <v>82</v>
      </c>
      <c r="B160" s="244" t="str">
        <f>Assets!$B$6</f>
        <v>Automated reservation, check-in and boarding procedure</v>
      </c>
      <c r="C160" s="245">
        <f>VLOOKUP(A160,Assets!$B$28:$C$47,2,FALSE)</f>
        <v>4.2</v>
      </c>
      <c r="D160" s="244" t="s">
        <v>399</v>
      </c>
      <c r="E160" s="246" t="str">
        <f t="shared" si="36"/>
        <v>V9.</v>
      </c>
      <c r="F160" s="246" t="str">
        <f t="shared" si="37"/>
        <v>V9</v>
      </c>
      <c r="G160" s="253" t="str">
        <f t="shared" si="38"/>
        <v>A1V9</v>
      </c>
      <c r="H160" s="270">
        <f>VLOOKUP(G160,'Assets+Vulnerabilities'!$H$4:$I$318,2,FALSE)</f>
        <v>3</v>
      </c>
      <c r="I160" s="255" t="s">
        <v>434</v>
      </c>
      <c r="J160" s="246" t="str">
        <f t="shared" si="39"/>
        <v>T24</v>
      </c>
      <c r="K160" s="246" t="str">
        <f t="shared" si="40"/>
        <v>T24</v>
      </c>
      <c r="L160" s="267">
        <f>VLOOKUP(K160,Threats!$J$4:$K$33,2,FALSE)</f>
        <v>3</v>
      </c>
      <c r="M160" s="178" t="str">
        <f t="shared" si="41"/>
        <v>A1.V9.T24</v>
      </c>
      <c r="N160" s="297">
        <f t="shared" si="44"/>
        <v>8.1999999999999993</v>
      </c>
      <c r="O160" s="273">
        <f t="shared" si="43"/>
        <v>8</v>
      </c>
      <c r="P160"/>
    </row>
    <row r="161" spans="1:16" ht="24">
      <c r="A161" s="243" t="s">
        <v>82</v>
      </c>
      <c r="B161" s="244" t="str">
        <f>Assets!$B$6</f>
        <v>Automated reservation, check-in and boarding procedure</v>
      </c>
      <c r="C161" s="245">
        <f>VLOOKUP(A161,Assets!$B$28:$C$47,2,FALSE)</f>
        <v>4.2</v>
      </c>
      <c r="D161" s="244" t="s">
        <v>399</v>
      </c>
      <c r="E161" s="246" t="str">
        <f t="shared" si="36"/>
        <v>V9.</v>
      </c>
      <c r="F161" s="246" t="str">
        <f t="shared" si="37"/>
        <v>V9</v>
      </c>
      <c r="G161" s="253" t="str">
        <f t="shared" si="38"/>
        <v>A1V9</v>
      </c>
      <c r="H161" s="270">
        <f>VLOOKUP(G161,'Assets+Vulnerabilities'!$H$4:$I$318,2,FALSE)</f>
        <v>3</v>
      </c>
      <c r="I161" s="255" t="s">
        <v>427</v>
      </c>
      <c r="J161" s="246" t="str">
        <f t="shared" si="39"/>
        <v>T29</v>
      </c>
      <c r="K161" s="246" t="str">
        <f t="shared" si="40"/>
        <v>T29</v>
      </c>
      <c r="L161" s="267">
        <f>VLOOKUP(K161,Threats!$J$4:$K$33,2,FALSE)</f>
        <v>2</v>
      </c>
      <c r="M161" s="178" t="str">
        <f t="shared" si="41"/>
        <v>A1.V9.T29</v>
      </c>
      <c r="N161" s="297">
        <f t="shared" ref="N161:N166" si="47">C161+H161+L161-3</f>
        <v>6.1999999999999993</v>
      </c>
      <c r="O161" s="273">
        <f t="shared" si="43"/>
        <v>6</v>
      </c>
      <c r="P161"/>
    </row>
    <row r="162" spans="1:16" ht="24">
      <c r="A162" s="243" t="s">
        <v>82</v>
      </c>
      <c r="B162" s="244" t="str">
        <f>Assets!$B$6</f>
        <v>Automated reservation, check-in and boarding procedure</v>
      </c>
      <c r="C162" s="245">
        <f>VLOOKUP(A162,Assets!$B$28:$C$47,2,FALSE)</f>
        <v>4.2</v>
      </c>
      <c r="D162" s="244" t="s">
        <v>471</v>
      </c>
      <c r="E162" s="246" t="str">
        <f t="shared" si="36"/>
        <v>V20</v>
      </c>
      <c r="F162" s="246" t="str">
        <f t="shared" si="37"/>
        <v>V20</v>
      </c>
      <c r="G162" s="253" t="str">
        <f t="shared" si="38"/>
        <v>A1V20</v>
      </c>
      <c r="H162" s="270">
        <f>VLOOKUP(G162,'Assets+Vulnerabilities'!$H$4:$I$320,2,FALSE)</f>
        <v>3</v>
      </c>
      <c r="I162" s="255" t="s">
        <v>486</v>
      </c>
      <c r="J162" s="246" t="str">
        <f t="shared" si="39"/>
        <v>T31</v>
      </c>
      <c r="K162" s="246" t="str">
        <f t="shared" si="40"/>
        <v>T31</v>
      </c>
      <c r="L162" s="267">
        <f>VLOOKUP(K162,Threats!$J$4:$K$37,2,FALSE)</f>
        <v>4</v>
      </c>
      <c r="M162" s="178" t="str">
        <f t="shared" si="41"/>
        <v>A1.V20.T31</v>
      </c>
      <c r="N162" s="297">
        <f t="shared" si="47"/>
        <v>8.1999999999999993</v>
      </c>
      <c r="O162" s="273">
        <f t="shared" si="43"/>
        <v>8</v>
      </c>
      <c r="P162"/>
    </row>
    <row r="163" spans="1:16" ht="24">
      <c r="A163" s="243" t="s">
        <v>82</v>
      </c>
      <c r="B163" s="244" t="str">
        <f>Assets!$B$6</f>
        <v>Automated reservation, check-in and boarding procedure</v>
      </c>
      <c r="C163" s="245">
        <f>VLOOKUP(A163,Assets!$B$28:$C$47,2,FALSE)</f>
        <v>4.2</v>
      </c>
      <c r="D163" s="244" t="s">
        <v>379</v>
      </c>
      <c r="E163" s="246" t="str">
        <f t="shared" si="36"/>
        <v>V21</v>
      </c>
      <c r="F163" s="246" t="str">
        <f t="shared" si="37"/>
        <v>V21</v>
      </c>
      <c r="G163" s="253" t="str">
        <f t="shared" si="38"/>
        <v>A1V21</v>
      </c>
      <c r="H163" s="270">
        <f>VLOOKUP(G163,'Assets+Vulnerabilities'!$H$4:$I$320,2,FALSE)</f>
        <v>3</v>
      </c>
      <c r="I163" s="255" t="s">
        <v>484</v>
      </c>
      <c r="J163" s="246" t="str">
        <f t="shared" si="39"/>
        <v>T33</v>
      </c>
      <c r="K163" s="246" t="str">
        <f t="shared" si="40"/>
        <v>T33</v>
      </c>
      <c r="L163" s="267">
        <f>VLOOKUP(K163,Threats!$J$4:$K$37,2,FALSE)</f>
        <v>4</v>
      </c>
      <c r="M163" s="178" t="str">
        <f t="shared" si="41"/>
        <v>A1.V21.T33</v>
      </c>
      <c r="N163" s="297">
        <f t="shared" si="47"/>
        <v>8.1999999999999993</v>
      </c>
      <c r="O163" s="273">
        <f t="shared" si="43"/>
        <v>8</v>
      </c>
      <c r="P163"/>
    </row>
    <row r="164" spans="1:16" ht="24">
      <c r="A164" s="243" t="s">
        <v>82</v>
      </c>
      <c r="B164" s="244" t="str">
        <f>Assets!$B$6</f>
        <v>Automated reservation, check-in and boarding procedure</v>
      </c>
      <c r="C164" s="245">
        <f>VLOOKUP(A164,Assets!$B$28:$C$47,2,FALSE)</f>
        <v>4.2</v>
      </c>
      <c r="D164" s="244" t="s">
        <v>382</v>
      </c>
      <c r="E164" s="246" t="str">
        <f t="shared" si="36"/>
        <v>V38</v>
      </c>
      <c r="F164" s="246" t="str">
        <f t="shared" si="37"/>
        <v>V38</v>
      </c>
      <c r="G164" s="253" t="str">
        <f t="shared" si="38"/>
        <v>A1V38</v>
      </c>
      <c r="H164" s="270">
        <f>VLOOKUP(G164,'Assets+Vulnerabilities'!$H$4:$I$320,2,FALSE)</f>
        <v>4</v>
      </c>
      <c r="I164" s="255" t="s">
        <v>485</v>
      </c>
      <c r="J164" s="246" t="str">
        <f t="shared" si="39"/>
        <v>T32</v>
      </c>
      <c r="K164" s="246" t="str">
        <f t="shared" si="40"/>
        <v>T32</v>
      </c>
      <c r="L164" s="267">
        <f>VLOOKUP(K164,Threats!$J$4:$K$37,2,FALSE)</f>
        <v>4</v>
      </c>
      <c r="M164" s="178" t="str">
        <f t="shared" si="41"/>
        <v>A1.V38.T32</v>
      </c>
      <c r="N164" s="297">
        <f t="shared" si="47"/>
        <v>9.1999999999999993</v>
      </c>
      <c r="O164" s="273">
        <f t="shared" si="43"/>
        <v>9</v>
      </c>
      <c r="P164"/>
    </row>
    <row r="165" spans="1:16" ht="24">
      <c r="A165" s="243" t="s">
        <v>82</v>
      </c>
      <c r="B165" s="244" t="str">
        <f>Assets!$B$6</f>
        <v>Automated reservation, check-in and boarding procedure</v>
      </c>
      <c r="C165" s="245">
        <f>VLOOKUP(A165,Assets!$B$28:$C$47,2,FALSE)</f>
        <v>4.2</v>
      </c>
      <c r="D165" s="244" t="s">
        <v>473</v>
      </c>
      <c r="E165" s="246" t="str">
        <f t="shared" si="36"/>
        <v>V41</v>
      </c>
      <c r="F165" s="246" t="str">
        <f t="shared" si="37"/>
        <v>V41</v>
      </c>
      <c r="G165" s="253" t="str">
        <f t="shared" si="38"/>
        <v>A1V41</v>
      </c>
      <c r="H165" s="270">
        <f>VLOOKUP(G165,'Assets+Vulnerabilities'!$H$4:$I$320,2,FALSE)</f>
        <v>3</v>
      </c>
      <c r="I165" s="255" t="s">
        <v>480</v>
      </c>
      <c r="J165" s="246" t="str">
        <f t="shared" si="39"/>
        <v>T12</v>
      </c>
      <c r="K165" s="246" t="str">
        <f t="shared" si="40"/>
        <v>T12</v>
      </c>
      <c r="L165" s="267">
        <f>VLOOKUP(K165,Threats!$J$4:$K$37,2,FALSE)</f>
        <v>4</v>
      </c>
      <c r="M165" s="178" t="str">
        <f t="shared" si="41"/>
        <v>A1.V41.T12</v>
      </c>
      <c r="N165" s="297">
        <f t="shared" si="47"/>
        <v>8.1999999999999993</v>
      </c>
      <c r="O165" s="273">
        <f t="shared" si="43"/>
        <v>8</v>
      </c>
      <c r="P165"/>
    </row>
    <row r="166" spans="1:16" ht="36">
      <c r="A166" s="243" t="s">
        <v>82</v>
      </c>
      <c r="B166" s="244" t="str">
        <f>Assets!$B$6</f>
        <v>Automated reservation, check-in and boarding procedure</v>
      </c>
      <c r="C166" s="245">
        <f>VLOOKUP(A166,Assets!$B$28:$C$47,2,FALSE)</f>
        <v>4.2</v>
      </c>
      <c r="D166" s="244" t="s">
        <v>474</v>
      </c>
      <c r="E166" s="246" t="str">
        <f t="shared" si="36"/>
        <v>V42</v>
      </c>
      <c r="F166" s="246" t="str">
        <f t="shared" si="37"/>
        <v>V42</v>
      </c>
      <c r="G166" s="253" t="str">
        <f t="shared" si="38"/>
        <v>A1V42</v>
      </c>
      <c r="H166" s="270">
        <f>VLOOKUP(G166,'Assets+Vulnerabilities'!$H$4:$I$320,2,FALSE)</f>
        <v>4</v>
      </c>
      <c r="I166" s="255" t="s">
        <v>480</v>
      </c>
      <c r="J166" s="246" t="str">
        <f t="shared" si="39"/>
        <v>T12</v>
      </c>
      <c r="K166" s="246" t="str">
        <f t="shared" si="40"/>
        <v>T12</v>
      </c>
      <c r="L166" s="267">
        <f>VLOOKUP(K166,Threats!$J$4:$K$37,2,FALSE)</f>
        <v>4</v>
      </c>
      <c r="M166" s="178" t="str">
        <f t="shared" si="41"/>
        <v>A1.V42.T12</v>
      </c>
      <c r="N166" s="297">
        <f t="shared" si="47"/>
        <v>9.1999999999999993</v>
      </c>
      <c r="O166" s="273">
        <f t="shared" si="43"/>
        <v>9</v>
      </c>
      <c r="P166"/>
    </row>
    <row r="167" spans="1:16" ht="24">
      <c r="A167" s="243" t="s">
        <v>107</v>
      </c>
      <c r="B167" s="244" t="str">
        <f>Assets!$B$15</f>
        <v>Credit Cards/Debit card/Payment cards/'e-wallet'</v>
      </c>
      <c r="C167" s="245">
        <f>VLOOKUP(A167,Assets!$B$28:$C$47,2,FALSE)</f>
        <v>3.8</v>
      </c>
      <c r="D167" s="244" t="s">
        <v>379</v>
      </c>
      <c r="E167" s="246" t="str">
        <f t="shared" si="36"/>
        <v>V21</v>
      </c>
      <c r="F167" s="246" t="str">
        <f t="shared" si="37"/>
        <v>V21</v>
      </c>
      <c r="G167" s="253" t="str">
        <f t="shared" si="38"/>
        <v>A10V21</v>
      </c>
      <c r="H167" s="254">
        <f>VLOOKUP(G167,'Assets+Vulnerabilities'!$H$4:$I$318,2,FALSE)</f>
        <v>4</v>
      </c>
      <c r="I167" s="255" t="s">
        <v>410</v>
      </c>
      <c r="J167" s="246" t="str">
        <f t="shared" si="39"/>
        <v>T1.</v>
      </c>
      <c r="K167" s="246" t="str">
        <f t="shared" si="40"/>
        <v>T1</v>
      </c>
      <c r="L167" s="178">
        <f>VLOOKUP(K167,Threats!$J$4:$K$33,2,FALSE)</f>
        <v>3</v>
      </c>
      <c r="M167" s="178" t="str">
        <f t="shared" si="41"/>
        <v>A10.V21.T1</v>
      </c>
      <c r="N167" s="297">
        <f t="shared" si="44"/>
        <v>8.8000000000000007</v>
      </c>
      <c r="O167" s="273">
        <f t="shared" si="43"/>
        <v>9</v>
      </c>
      <c r="P167"/>
    </row>
    <row r="168" spans="1:16" ht="24">
      <c r="A168" s="243" t="s">
        <v>107</v>
      </c>
      <c r="B168" s="244" t="str">
        <f>Assets!$B$15</f>
        <v>Credit Cards/Debit card/Payment cards/'e-wallet'</v>
      </c>
      <c r="C168" s="245">
        <f>VLOOKUP(A168,Assets!$B$28:$C$47,2,FALSE)</f>
        <v>3.8</v>
      </c>
      <c r="D168" s="244" t="s">
        <v>379</v>
      </c>
      <c r="E168" s="246" t="str">
        <f t="shared" si="36"/>
        <v>V21</v>
      </c>
      <c r="F168" s="246" t="str">
        <f t="shared" si="37"/>
        <v>V21</v>
      </c>
      <c r="G168" s="253" t="str">
        <f t="shared" si="38"/>
        <v>A10V21</v>
      </c>
      <c r="H168" s="254">
        <f>VLOOKUP(G168,'Assets+Vulnerabilities'!$H$4:$I$318,2,FALSE)</f>
        <v>4</v>
      </c>
      <c r="I168" s="255" t="s">
        <v>408</v>
      </c>
      <c r="J168" s="246" t="str">
        <f t="shared" si="39"/>
        <v>T2.</v>
      </c>
      <c r="K168" s="246" t="str">
        <f t="shared" si="40"/>
        <v>T2</v>
      </c>
      <c r="L168" s="178">
        <f>VLOOKUP(K168,Threats!$J$4:$K$33,2,FALSE)</f>
        <v>5</v>
      </c>
      <c r="M168" s="178" t="str">
        <f t="shared" si="41"/>
        <v>A10.V21.T2</v>
      </c>
      <c r="N168" s="297">
        <f t="shared" ref="N168:N169" si="48">C168+H168+L168-3</f>
        <v>9.8000000000000007</v>
      </c>
      <c r="O168" s="273">
        <f t="shared" si="43"/>
        <v>10</v>
      </c>
      <c r="P168"/>
    </row>
    <row r="169" spans="1:16" ht="24">
      <c r="A169" s="243" t="s">
        <v>107</v>
      </c>
      <c r="B169" s="244" t="str">
        <f>Assets!$B$15</f>
        <v>Credit Cards/Debit card/Payment cards/'e-wallet'</v>
      </c>
      <c r="C169" s="245">
        <f>VLOOKUP(A169,Assets!$B$28:$C$47,2,FALSE)</f>
        <v>3.8</v>
      </c>
      <c r="D169" s="244" t="s">
        <v>379</v>
      </c>
      <c r="E169" s="246" t="str">
        <f t="shared" si="36"/>
        <v>V21</v>
      </c>
      <c r="F169" s="246" t="str">
        <f t="shared" si="37"/>
        <v>V21</v>
      </c>
      <c r="G169" s="253" t="str">
        <f t="shared" si="38"/>
        <v>A10V21</v>
      </c>
      <c r="H169" s="254">
        <f>VLOOKUP(G169,'Assets+Vulnerabilities'!$H$4:$I$318,2,FALSE)</f>
        <v>4</v>
      </c>
      <c r="I169" s="255" t="s">
        <v>411</v>
      </c>
      <c r="J169" s="246" t="str">
        <f t="shared" si="39"/>
        <v>T4.</v>
      </c>
      <c r="K169" s="246" t="str">
        <f t="shared" si="40"/>
        <v>T4</v>
      </c>
      <c r="L169" s="178">
        <f>VLOOKUP(K169,Threats!$J$4:$K$33,2,FALSE)</f>
        <v>3</v>
      </c>
      <c r="M169" s="178" t="str">
        <f t="shared" si="41"/>
        <v>A10.V21.T4</v>
      </c>
      <c r="N169" s="297">
        <f t="shared" si="48"/>
        <v>7.8000000000000007</v>
      </c>
      <c r="O169" s="273">
        <f t="shared" si="43"/>
        <v>8</v>
      </c>
      <c r="P169"/>
    </row>
    <row r="170" spans="1:16" ht="24">
      <c r="A170" s="243" t="s">
        <v>107</v>
      </c>
      <c r="B170" s="244" t="str">
        <f>Assets!$B$15</f>
        <v>Credit Cards/Debit card/Payment cards/'e-wallet'</v>
      </c>
      <c r="C170" s="245">
        <f>VLOOKUP(A170,Assets!$B$28:$C$47,2,FALSE)</f>
        <v>3.8</v>
      </c>
      <c r="D170" s="244" t="s">
        <v>379</v>
      </c>
      <c r="E170" s="246" t="str">
        <f t="shared" si="36"/>
        <v>V21</v>
      </c>
      <c r="F170" s="246" t="str">
        <f t="shared" si="37"/>
        <v>V21</v>
      </c>
      <c r="G170" s="253" t="str">
        <f t="shared" si="38"/>
        <v>A10V21</v>
      </c>
      <c r="H170" s="254">
        <f>VLOOKUP(G170,'Assets+Vulnerabilities'!$H$4:$I$318,2,FALSE)</f>
        <v>4</v>
      </c>
      <c r="I170" s="255" t="s">
        <v>151</v>
      </c>
      <c r="J170" s="246" t="str">
        <f t="shared" si="39"/>
        <v>T5.</v>
      </c>
      <c r="K170" s="246" t="str">
        <f t="shared" si="40"/>
        <v>T5</v>
      </c>
      <c r="L170" s="178">
        <f>VLOOKUP(K170,Threats!$J$4:$K$33,2,FALSE)</f>
        <v>3</v>
      </c>
      <c r="M170" s="178" t="str">
        <f t="shared" si="41"/>
        <v>A10.V21.T5</v>
      </c>
      <c r="N170" s="297">
        <f t="shared" si="44"/>
        <v>8.8000000000000007</v>
      </c>
      <c r="O170" s="273">
        <f t="shared" si="43"/>
        <v>9</v>
      </c>
      <c r="P170"/>
    </row>
    <row r="171" spans="1:16" ht="24">
      <c r="A171" s="243" t="s">
        <v>107</v>
      </c>
      <c r="B171" s="244" t="str">
        <f>Assets!$B$15</f>
        <v>Credit Cards/Debit card/Payment cards/'e-wallet'</v>
      </c>
      <c r="C171" s="245">
        <f>VLOOKUP(A171,Assets!$B$28:$C$47,2,FALSE)</f>
        <v>3.8</v>
      </c>
      <c r="D171" s="244" t="s">
        <v>379</v>
      </c>
      <c r="E171" s="246" t="str">
        <f t="shared" si="36"/>
        <v>V21</v>
      </c>
      <c r="F171" s="246" t="str">
        <f t="shared" si="37"/>
        <v>V21</v>
      </c>
      <c r="G171" s="253" t="str">
        <f t="shared" si="38"/>
        <v>A10V21</v>
      </c>
      <c r="H171" s="254">
        <f>VLOOKUP(G171,'Assets+Vulnerabilities'!$H$4:$I$318,2,FALSE)</f>
        <v>4</v>
      </c>
      <c r="I171" s="255" t="s">
        <v>422</v>
      </c>
      <c r="J171" s="246" t="str">
        <f t="shared" si="39"/>
        <v>T15</v>
      </c>
      <c r="K171" s="246" t="str">
        <f t="shared" si="40"/>
        <v>T15</v>
      </c>
      <c r="L171" s="178">
        <f>VLOOKUP(K171,Threats!$J$4:$K$33,2,FALSE)</f>
        <v>3</v>
      </c>
      <c r="M171" s="178" t="str">
        <f t="shared" si="41"/>
        <v>A10.V21.T15</v>
      </c>
      <c r="N171" s="297">
        <f t="shared" si="44"/>
        <v>8.8000000000000007</v>
      </c>
      <c r="O171" s="273">
        <f t="shared" si="43"/>
        <v>9</v>
      </c>
      <c r="P171"/>
    </row>
    <row r="172" spans="1:16" ht="24">
      <c r="A172" s="243" t="s">
        <v>107</v>
      </c>
      <c r="B172" s="244" t="str">
        <f>Assets!$B$15</f>
        <v>Credit Cards/Debit card/Payment cards/'e-wallet'</v>
      </c>
      <c r="C172" s="245">
        <f>VLOOKUP(A172,Assets!$B$28:$C$47,2,FALSE)</f>
        <v>3.8</v>
      </c>
      <c r="D172" s="244" t="s">
        <v>379</v>
      </c>
      <c r="E172" s="246" t="str">
        <f t="shared" si="36"/>
        <v>V21</v>
      </c>
      <c r="F172" s="246" t="str">
        <f t="shared" si="37"/>
        <v>V21</v>
      </c>
      <c r="G172" s="253" t="str">
        <f t="shared" si="38"/>
        <v>A10V21</v>
      </c>
      <c r="H172" s="254">
        <f>VLOOKUP(G172,'Assets+Vulnerabilities'!$H$4:$I$318,2,FALSE)</f>
        <v>4</v>
      </c>
      <c r="I172" s="255" t="s">
        <v>423</v>
      </c>
      <c r="J172" s="246" t="str">
        <f t="shared" si="39"/>
        <v>T17</v>
      </c>
      <c r="K172" s="246" t="str">
        <f t="shared" si="40"/>
        <v>T17</v>
      </c>
      <c r="L172" s="178">
        <f>VLOOKUP(K172,Threats!$J$4:$K$33,2,FALSE)</f>
        <v>2</v>
      </c>
      <c r="M172" s="178" t="str">
        <f t="shared" si="41"/>
        <v>A10.V21.T17</v>
      </c>
      <c r="N172" s="297">
        <f t="shared" si="44"/>
        <v>7.8000000000000007</v>
      </c>
      <c r="O172" s="273">
        <f t="shared" si="43"/>
        <v>8</v>
      </c>
      <c r="P172"/>
    </row>
    <row r="173" spans="1:16" ht="24">
      <c r="A173" s="243" t="s">
        <v>107</v>
      </c>
      <c r="B173" s="244" t="str">
        <f>Assets!$B$15</f>
        <v>Credit Cards/Debit card/Payment cards/'e-wallet'</v>
      </c>
      <c r="C173" s="245">
        <f>VLOOKUP(A173,Assets!$B$28:$C$47,2,FALSE)</f>
        <v>3.8</v>
      </c>
      <c r="D173" s="244" t="s">
        <v>379</v>
      </c>
      <c r="E173" s="246" t="str">
        <f t="shared" si="36"/>
        <v>V21</v>
      </c>
      <c r="F173" s="246" t="str">
        <f t="shared" si="37"/>
        <v>V21</v>
      </c>
      <c r="G173" s="253" t="str">
        <f t="shared" si="38"/>
        <v>A10V21</v>
      </c>
      <c r="H173" s="254">
        <f>VLOOKUP(G173,'Assets+Vulnerabilities'!$H$4:$I$318,2,FALSE)</f>
        <v>4</v>
      </c>
      <c r="I173" s="255" t="s">
        <v>424</v>
      </c>
      <c r="J173" s="246" t="str">
        <f t="shared" si="39"/>
        <v>T18</v>
      </c>
      <c r="K173" s="246" t="str">
        <f t="shared" si="40"/>
        <v>T18</v>
      </c>
      <c r="L173" s="178">
        <f>VLOOKUP(K173,Threats!$J$4:$K$33,2,FALSE)</f>
        <v>2</v>
      </c>
      <c r="M173" s="178" t="str">
        <f t="shared" si="41"/>
        <v>A10.V21.T18</v>
      </c>
      <c r="N173" s="297">
        <f t="shared" si="44"/>
        <v>7.8000000000000007</v>
      </c>
      <c r="O173" s="273">
        <f t="shared" si="43"/>
        <v>8</v>
      </c>
      <c r="P173"/>
    </row>
    <row r="174" spans="1:16" ht="24">
      <c r="A174" s="243" t="s">
        <v>107</v>
      </c>
      <c r="B174" s="244" t="str">
        <f>Assets!$B$15</f>
        <v>Credit Cards/Debit card/Payment cards/'e-wallet'</v>
      </c>
      <c r="C174" s="245">
        <f>VLOOKUP(A174,Assets!$B$28:$C$47,2,FALSE)</f>
        <v>3.8</v>
      </c>
      <c r="D174" s="244" t="s">
        <v>379</v>
      </c>
      <c r="E174" s="246" t="str">
        <f t="shared" si="36"/>
        <v>V21</v>
      </c>
      <c r="F174" s="246" t="str">
        <f t="shared" si="37"/>
        <v>V21</v>
      </c>
      <c r="G174" s="253" t="str">
        <f t="shared" si="38"/>
        <v>A10V21</v>
      </c>
      <c r="H174" s="254">
        <f>VLOOKUP(G174,'Assets+Vulnerabilities'!$H$4:$I$318,2,FALSE)</f>
        <v>4</v>
      </c>
      <c r="I174" s="255" t="s">
        <v>425</v>
      </c>
      <c r="J174" s="246" t="str">
        <f t="shared" si="39"/>
        <v>T19</v>
      </c>
      <c r="K174" s="246" t="str">
        <f t="shared" si="40"/>
        <v>T19</v>
      </c>
      <c r="L174" s="178">
        <f>VLOOKUP(K174,Threats!$J$4:$K$33,2,FALSE)</f>
        <v>2</v>
      </c>
      <c r="M174" s="178" t="str">
        <f t="shared" si="41"/>
        <v>A10.V21.T19</v>
      </c>
      <c r="N174" s="297">
        <f>C174+H174+L174-3</f>
        <v>6.8000000000000007</v>
      </c>
      <c r="O174" s="273">
        <f t="shared" si="43"/>
        <v>7</v>
      </c>
      <c r="P174"/>
    </row>
    <row r="175" spans="1:16" ht="36">
      <c r="A175" s="243" t="s">
        <v>107</v>
      </c>
      <c r="B175" s="244" t="str">
        <f>Assets!$B$15</f>
        <v>Credit Cards/Debit card/Payment cards/'e-wallet'</v>
      </c>
      <c r="C175" s="245">
        <f>VLOOKUP(A175,Assets!$B$28:$C$47,2,FALSE)</f>
        <v>3.8</v>
      </c>
      <c r="D175" s="244" t="s">
        <v>379</v>
      </c>
      <c r="E175" s="246" t="str">
        <f t="shared" si="36"/>
        <v>V21</v>
      </c>
      <c r="F175" s="246" t="str">
        <f t="shared" si="37"/>
        <v>V21</v>
      </c>
      <c r="G175" s="253" t="str">
        <f t="shared" si="38"/>
        <v>A10V21</v>
      </c>
      <c r="H175" s="254">
        <f>VLOOKUP(G175,'Assets+Vulnerabilities'!$H$4:$I$318,2,FALSE)</f>
        <v>4</v>
      </c>
      <c r="I175" s="255" t="s">
        <v>432</v>
      </c>
      <c r="J175" s="246" t="str">
        <f t="shared" si="39"/>
        <v>T20</v>
      </c>
      <c r="K175" s="246" t="str">
        <f t="shared" si="40"/>
        <v>T20</v>
      </c>
      <c r="L175" s="178">
        <f>VLOOKUP(K175,Threats!$J$4:$K$33,2,FALSE)</f>
        <v>3</v>
      </c>
      <c r="M175" s="178" t="str">
        <f t="shared" si="41"/>
        <v>A10.V21.T20</v>
      </c>
      <c r="N175" s="297">
        <f t="shared" si="44"/>
        <v>8.8000000000000007</v>
      </c>
      <c r="O175" s="273">
        <f t="shared" si="43"/>
        <v>9</v>
      </c>
      <c r="P175"/>
    </row>
    <row r="176" spans="1:16" ht="24">
      <c r="A176" s="243" t="s">
        <v>107</v>
      </c>
      <c r="B176" s="244" t="str">
        <f>Assets!$B$15</f>
        <v>Credit Cards/Debit card/Payment cards/'e-wallet'</v>
      </c>
      <c r="C176" s="245">
        <f>VLOOKUP(A176,Assets!$B$28:$C$47,2,FALSE)</f>
        <v>3.8</v>
      </c>
      <c r="D176" s="244" t="s">
        <v>379</v>
      </c>
      <c r="E176" s="246" t="str">
        <f t="shared" si="36"/>
        <v>V21</v>
      </c>
      <c r="F176" s="246" t="str">
        <f t="shared" si="37"/>
        <v>V21</v>
      </c>
      <c r="G176" s="253" t="str">
        <f t="shared" si="38"/>
        <v>A10V21</v>
      </c>
      <c r="H176" s="254">
        <f>VLOOKUP(G176,'Assets+Vulnerabilities'!$H$4:$I$318,2,FALSE)</f>
        <v>4</v>
      </c>
      <c r="I176" s="255" t="s">
        <v>426</v>
      </c>
      <c r="J176" s="246" t="str">
        <f t="shared" si="39"/>
        <v>T21</v>
      </c>
      <c r="K176" s="246" t="str">
        <f t="shared" si="40"/>
        <v>T21</v>
      </c>
      <c r="L176" s="178">
        <f>VLOOKUP(K176,Threats!$J$4:$K$33,2,FALSE)</f>
        <v>4</v>
      </c>
      <c r="M176" s="178" t="str">
        <f t="shared" si="41"/>
        <v>A10.V21.T21</v>
      </c>
      <c r="N176" s="297">
        <f t="shared" si="44"/>
        <v>9.8000000000000007</v>
      </c>
      <c r="O176" s="273">
        <f t="shared" si="43"/>
        <v>10</v>
      </c>
      <c r="P176"/>
    </row>
    <row r="177" spans="1:16" ht="24">
      <c r="A177" s="243" t="s">
        <v>107</v>
      </c>
      <c r="B177" s="244" t="str">
        <f>Assets!$B$15</f>
        <v>Credit Cards/Debit card/Payment cards/'e-wallet'</v>
      </c>
      <c r="C177" s="245">
        <f>VLOOKUP(A177,Assets!$B$28:$C$47,2,FALSE)</f>
        <v>3.8</v>
      </c>
      <c r="D177" s="244" t="s">
        <v>379</v>
      </c>
      <c r="E177" s="246" t="str">
        <f t="shared" si="36"/>
        <v>V21</v>
      </c>
      <c r="F177" s="246" t="str">
        <f t="shared" si="37"/>
        <v>V21</v>
      </c>
      <c r="G177" s="253" t="str">
        <f t="shared" si="38"/>
        <v>A10V21</v>
      </c>
      <c r="H177" s="254">
        <f>VLOOKUP(G177,'Assets+Vulnerabilities'!$H$4:$I$318,2,FALSE)</f>
        <v>4</v>
      </c>
      <c r="I177" s="255" t="s">
        <v>410</v>
      </c>
      <c r="J177" s="246" t="str">
        <f t="shared" si="39"/>
        <v>T1.</v>
      </c>
      <c r="K177" s="246" t="str">
        <f t="shared" si="40"/>
        <v>T1</v>
      </c>
      <c r="L177" s="178">
        <f>VLOOKUP(K177,Threats!$J$4:$K$33,2,FALSE)</f>
        <v>3</v>
      </c>
      <c r="M177" s="178" t="str">
        <f t="shared" si="41"/>
        <v>A10.V21.T1</v>
      </c>
      <c r="N177" s="297">
        <f t="shared" si="44"/>
        <v>8.8000000000000007</v>
      </c>
      <c r="O177" s="273">
        <f t="shared" si="43"/>
        <v>9</v>
      </c>
      <c r="P177"/>
    </row>
    <row r="178" spans="1:16" ht="24">
      <c r="A178" s="243" t="s">
        <v>107</v>
      </c>
      <c r="B178" s="244" t="str">
        <f>Assets!$B$15</f>
        <v>Credit Cards/Debit card/Payment cards/'e-wallet'</v>
      </c>
      <c r="C178" s="245">
        <f>VLOOKUP(A178,Assets!$B$28:$C$47,2,FALSE)</f>
        <v>3.8</v>
      </c>
      <c r="D178" s="244" t="s">
        <v>379</v>
      </c>
      <c r="E178" s="246" t="str">
        <f t="shared" si="36"/>
        <v>V21</v>
      </c>
      <c r="F178" s="246" t="str">
        <f t="shared" si="37"/>
        <v>V21</v>
      </c>
      <c r="G178" s="253" t="str">
        <f t="shared" si="38"/>
        <v>A10V21</v>
      </c>
      <c r="H178" s="254">
        <f>VLOOKUP(G178,'Assets+Vulnerabilities'!$H$4:$I$318,2,FALSE)</f>
        <v>4</v>
      </c>
      <c r="I178" s="255" t="s">
        <v>408</v>
      </c>
      <c r="J178" s="246" t="str">
        <f t="shared" si="39"/>
        <v>T2.</v>
      </c>
      <c r="K178" s="246" t="str">
        <f t="shared" si="40"/>
        <v>T2</v>
      </c>
      <c r="L178" s="178">
        <f>VLOOKUP(K178,Threats!$J$4:$K$33,2,FALSE)</f>
        <v>5</v>
      </c>
      <c r="M178" s="178" t="str">
        <f t="shared" si="41"/>
        <v>A10.V21.T2</v>
      </c>
      <c r="N178" s="297">
        <f t="shared" ref="N178:N179" si="49">C178+H178+L178-3</f>
        <v>9.8000000000000007</v>
      </c>
      <c r="O178" s="273">
        <f t="shared" si="43"/>
        <v>10</v>
      </c>
      <c r="P178"/>
    </row>
    <row r="179" spans="1:16" ht="24">
      <c r="A179" s="243" t="s">
        <v>107</v>
      </c>
      <c r="B179" s="244" t="str">
        <f>Assets!$B$15</f>
        <v>Credit Cards/Debit card/Payment cards/'e-wallet'</v>
      </c>
      <c r="C179" s="245">
        <f>VLOOKUP(A179,Assets!$B$28:$C$47,2,FALSE)</f>
        <v>3.8</v>
      </c>
      <c r="D179" s="244" t="s">
        <v>379</v>
      </c>
      <c r="E179" s="246" t="str">
        <f t="shared" si="36"/>
        <v>V21</v>
      </c>
      <c r="F179" s="246" t="str">
        <f t="shared" si="37"/>
        <v>V21</v>
      </c>
      <c r="G179" s="253" t="str">
        <f t="shared" si="38"/>
        <v>A10V21</v>
      </c>
      <c r="H179" s="254">
        <f>VLOOKUP(G179,'Assets+Vulnerabilities'!$H$4:$I$318,2,FALSE)</f>
        <v>4</v>
      </c>
      <c r="I179" s="255" t="s">
        <v>411</v>
      </c>
      <c r="J179" s="246" t="str">
        <f t="shared" si="39"/>
        <v>T4.</v>
      </c>
      <c r="K179" s="246" t="str">
        <f t="shared" si="40"/>
        <v>T4</v>
      </c>
      <c r="L179" s="178">
        <f>VLOOKUP(K179,Threats!$J$4:$K$33,2,FALSE)</f>
        <v>3</v>
      </c>
      <c r="M179" s="178" t="str">
        <f t="shared" si="41"/>
        <v>A10.V21.T4</v>
      </c>
      <c r="N179" s="297">
        <f t="shared" si="49"/>
        <v>7.8000000000000007</v>
      </c>
      <c r="O179" s="273">
        <f t="shared" si="43"/>
        <v>8</v>
      </c>
      <c r="P179"/>
    </row>
    <row r="180" spans="1:16" ht="24">
      <c r="A180" s="243" t="s">
        <v>107</v>
      </c>
      <c r="B180" s="244" t="str">
        <f>Assets!$B$15</f>
        <v>Credit Cards/Debit card/Payment cards/'e-wallet'</v>
      </c>
      <c r="C180" s="245">
        <f>VLOOKUP(A180,Assets!$B$28:$C$47,2,FALSE)</f>
        <v>3.8</v>
      </c>
      <c r="D180" s="244" t="s">
        <v>379</v>
      </c>
      <c r="E180" s="246" t="str">
        <f t="shared" si="36"/>
        <v>V21</v>
      </c>
      <c r="F180" s="246" t="str">
        <f t="shared" si="37"/>
        <v>V21</v>
      </c>
      <c r="G180" s="253" t="str">
        <f t="shared" si="38"/>
        <v>A10V21</v>
      </c>
      <c r="H180" s="254">
        <f>VLOOKUP(G180,'Assets+Vulnerabilities'!$H$4:$I$318,2,FALSE)</f>
        <v>4</v>
      </c>
      <c r="I180" s="255" t="s">
        <v>151</v>
      </c>
      <c r="J180" s="246" t="str">
        <f t="shared" si="39"/>
        <v>T5.</v>
      </c>
      <c r="K180" s="246" t="str">
        <f t="shared" si="40"/>
        <v>T5</v>
      </c>
      <c r="L180" s="178">
        <f>VLOOKUP(K180,Threats!$J$4:$K$33,2,FALSE)</f>
        <v>3</v>
      </c>
      <c r="M180" s="178" t="str">
        <f t="shared" si="41"/>
        <v>A10.V21.T5</v>
      </c>
      <c r="N180" s="297">
        <f t="shared" si="44"/>
        <v>8.8000000000000007</v>
      </c>
      <c r="O180" s="273">
        <f t="shared" si="43"/>
        <v>9</v>
      </c>
      <c r="P180"/>
    </row>
    <row r="181" spans="1:16" ht="24">
      <c r="A181" s="243" t="s">
        <v>107</v>
      </c>
      <c r="B181" s="244" t="str">
        <f>Assets!$B$15</f>
        <v>Credit Cards/Debit card/Payment cards/'e-wallet'</v>
      </c>
      <c r="C181" s="245">
        <f>VLOOKUP(A181,Assets!$B$28:$C$47,2,FALSE)</f>
        <v>3.8</v>
      </c>
      <c r="D181" s="244" t="s">
        <v>379</v>
      </c>
      <c r="E181" s="246" t="str">
        <f t="shared" si="36"/>
        <v>V21</v>
      </c>
      <c r="F181" s="246" t="str">
        <f t="shared" si="37"/>
        <v>V21</v>
      </c>
      <c r="G181" s="253" t="str">
        <f t="shared" si="38"/>
        <v>A10V21</v>
      </c>
      <c r="H181" s="254">
        <f>VLOOKUP(G181,'Assets+Vulnerabilities'!$H$4:$I$318,2,FALSE)</f>
        <v>4</v>
      </c>
      <c r="I181" s="255" t="s">
        <v>422</v>
      </c>
      <c r="J181" s="246" t="str">
        <f t="shared" si="39"/>
        <v>T15</v>
      </c>
      <c r="K181" s="246" t="str">
        <f t="shared" si="40"/>
        <v>T15</v>
      </c>
      <c r="L181" s="178">
        <f>VLOOKUP(K181,Threats!$J$4:$K$33,2,FALSE)</f>
        <v>3</v>
      </c>
      <c r="M181" s="178" t="str">
        <f t="shared" si="41"/>
        <v>A10.V21.T15</v>
      </c>
      <c r="N181" s="297">
        <f t="shared" si="44"/>
        <v>8.8000000000000007</v>
      </c>
      <c r="O181" s="273">
        <f t="shared" si="43"/>
        <v>9</v>
      </c>
      <c r="P181"/>
    </row>
    <row r="182" spans="1:16" ht="24">
      <c r="A182" s="243" t="s">
        <v>107</v>
      </c>
      <c r="B182" s="244" t="str">
        <f>Assets!$B$15</f>
        <v>Credit Cards/Debit card/Payment cards/'e-wallet'</v>
      </c>
      <c r="C182" s="245">
        <f>VLOOKUP(A182,Assets!$B$28:$C$47,2,FALSE)</f>
        <v>3.8</v>
      </c>
      <c r="D182" s="244" t="s">
        <v>379</v>
      </c>
      <c r="E182" s="246" t="str">
        <f t="shared" si="36"/>
        <v>V21</v>
      </c>
      <c r="F182" s="246" t="str">
        <f t="shared" si="37"/>
        <v>V21</v>
      </c>
      <c r="G182" s="253" t="str">
        <f t="shared" si="38"/>
        <v>A10V21</v>
      </c>
      <c r="H182" s="254">
        <f>VLOOKUP(G182,'Assets+Vulnerabilities'!$H$4:$I$318,2,FALSE)</f>
        <v>4</v>
      </c>
      <c r="I182" s="255" t="s">
        <v>423</v>
      </c>
      <c r="J182" s="246" t="str">
        <f t="shared" si="39"/>
        <v>T17</v>
      </c>
      <c r="K182" s="246" t="str">
        <f t="shared" si="40"/>
        <v>T17</v>
      </c>
      <c r="L182" s="178">
        <f>VLOOKUP(K182,Threats!$J$4:$K$33,2,FALSE)</f>
        <v>2</v>
      </c>
      <c r="M182" s="178" t="str">
        <f t="shared" si="41"/>
        <v>A10.V21.T17</v>
      </c>
      <c r="N182" s="297">
        <f t="shared" si="44"/>
        <v>7.8000000000000007</v>
      </c>
      <c r="O182" s="273">
        <f t="shared" si="43"/>
        <v>8</v>
      </c>
      <c r="P182"/>
    </row>
    <row r="183" spans="1:16" ht="24">
      <c r="A183" s="243" t="s">
        <v>107</v>
      </c>
      <c r="B183" s="244" t="str">
        <f>Assets!$B$15</f>
        <v>Credit Cards/Debit card/Payment cards/'e-wallet'</v>
      </c>
      <c r="C183" s="245">
        <f>VLOOKUP(A183,Assets!$B$28:$C$47,2,FALSE)</f>
        <v>3.8</v>
      </c>
      <c r="D183" s="244" t="s">
        <v>379</v>
      </c>
      <c r="E183" s="246" t="str">
        <f t="shared" si="36"/>
        <v>V21</v>
      </c>
      <c r="F183" s="246" t="str">
        <f t="shared" si="37"/>
        <v>V21</v>
      </c>
      <c r="G183" s="253" t="str">
        <f t="shared" si="38"/>
        <v>A10V21</v>
      </c>
      <c r="H183" s="254">
        <f>VLOOKUP(G183,'Assets+Vulnerabilities'!$H$4:$I$318,2,FALSE)</f>
        <v>4</v>
      </c>
      <c r="I183" s="255" t="s">
        <v>424</v>
      </c>
      <c r="J183" s="246" t="str">
        <f t="shared" si="39"/>
        <v>T18</v>
      </c>
      <c r="K183" s="246" t="str">
        <f t="shared" si="40"/>
        <v>T18</v>
      </c>
      <c r="L183" s="178">
        <f>VLOOKUP(K183,Threats!$J$4:$K$33,2,FALSE)</f>
        <v>2</v>
      </c>
      <c r="M183" s="178" t="str">
        <f t="shared" si="41"/>
        <v>A10.V21.T18</v>
      </c>
      <c r="N183" s="297">
        <f t="shared" si="44"/>
        <v>7.8000000000000007</v>
      </c>
      <c r="O183" s="273">
        <f t="shared" si="43"/>
        <v>8</v>
      </c>
      <c r="P183"/>
    </row>
    <row r="184" spans="1:16" ht="24">
      <c r="A184" s="243" t="s">
        <v>107</v>
      </c>
      <c r="B184" s="244" t="str">
        <f>Assets!$B$15</f>
        <v>Credit Cards/Debit card/Payment cards/'e-wallet'</v>
      </c>
      <c r="C184" s="245">
        <f>VLOOKUP(A184,Assets!$B$28:$C$47,2,FALSE)</f>
        <v>3.8</v>
      </c>
      <c r="D184" s="244" t="s">
        <v>379</v>
      </c>
      <c r="E184" s="246" t="str">
        <f t="shared" si="36"/>
        <v>V21</v>
      </c>
      <c r="F184" s="246" t="str">
        <f t="shared" si="37"/>
        <v>V21</v>
      </c>
      <c r="G184" s="253" t="str">
        <f t="shared" si="38"/>
        <v>A10V21</v>
      </c>
      <c r="H184" s="254">
        <f>VLOOKUP(G184,'Assets+Vulnerabilities'!$H$4:$I$318,2,FALSE)</f>
        <v>4</v>
      </c>
      <c r="I184" s="255" t="s">
        <v>425</v>
      </c>
      <c r="J184" s="246" t="str">
        <f t="shared" si="39"/>
        <v>T19</v>
      </c>
      <c r="K184" s="246" t="str">
        <f t="shared" si="40"/>
        <v>T19</v>
      </c>
      <c r="L184" s="178">
        <f>VLOOKUP(K184,Threats!$J$4:$K$33,2,FALSE)</f>
        <v>2</v>
      </c>
      <c r="M184" s="178" t="str">
        <f t="shared" si="41"/>
        <v>A10.V21.T19</v>
      </c>
      <c r="N184" s="297">
        <f>C184+H184+L184-3</f>
        <v>6.8000000000000007</v>
      </c>
      <c r="O184" s="273">
        <f t="shared" si="43"/>
        <v>7</v>
      </c>
      <c r="P184"/>
    </row>
    <row r="185" spans="1:16" ht="36">
      <c r="A185" s="243" t="s">
        <v>107</v>
      </c>
      <c r="B185" s="244" t="str">
        <f>Assets!$B$15</f>
        <v>Credit Cards/Debit card/Payment cards/'e-wallet'</v>
      </c>
      <c r="C185" s="245">
        <f>VLOOKUP(A185,Assets!$B$28:$C$47,2,FALSE)</f>
        <v>3.8</v>
      </c>
      <c r="D185" s="244" t="s">
        <v>379</v>
      </c>
      <c r="E185" s="246" t="str">
        <f t="shared" si="36"/>
        <v>V21</v>
      </c>
      <c r="F185" s="246" t="str">
        <f t="shared" si="37"/>
        <v>V21</v>
      </c>
      <c r="G185" s="253" t="str">
        <f t="shared" si="38"/>
        <v>A10V21</v>
      </c>
      <c r="H185" s="254">
        <f>VLOOKUP(G185,'Assets+Vulnerabilities'!$H$4:$I$318,2,FALSE)</f>
        <v>4</v>
      </c>
      <c r="I185" s="255" t="s">
        <v>432</v>
      </c>
      <c r="J185" s="246" t="str">
        <f t="shared" si="39"/>
        <v>T20</v>
      </c>
      <c r="K185" s="246" t="str">
        <f t="shared" si="40"/>
        <v>T20</v>
      </c>
      <c r="L185" s="178">
        <f>VLOOKUP(K185,Threats!$J$4:$K$33,2,FALSE)</f>
        <v>3</v>
      </c>
      <c r="M185" s="178" t="str">
        <f t="shared" si="41"/>
        <v>A10.V21.T20</v>
      </c>
      <c r="N185" s="297">
        <f t="shared" si="44"/>
        <v>8.8000000000000007</v>
      </c>
      <c r="O185" s="273">
        <f t="shared" si="43"/>
        <v>9</v>
      </c>
      <c r="P185"/>
    </row>
    <row r="186" spans="1:16" ht="24">
      <c r="A186" s="243" t="s">
        <v>107</v>
      </c>
      <c r="B186" s="244" t="str">
        <f>Assets!$B$15</f>
        <v>Credit Cards/Debit card/Payment cards/'e-wallet'</v>
      </c>
      <c r="C186" s="245">
        <f>VLOOKUP(A186,Assets!$B$28:$C$47,2,FALSE)</f>
        <v>3.8</v>
      </c>
      <c r="D186" s="244" t="s">
        <v>379</v>
      </c>
      <c r="E186" s="246" t="str">
        <f t="shared" si="36"/>
        <v>V21</v>
      </c>
      <c r="F186" s="246" t="str">
        <f t="shared" si="37"/>
        <v>V21</v>
      </c>
      <c r="G186" s="253" t="str">
        <f t="shared" si="38"/>
        <v>A10V21</v>
      </c>
      <c r="H186" s="254">
        <f>VLOOKUP(G186,'Assets+Vulnerabilities'!$H$4:$I$318,2,FALSE)</f>
        <v>4</v>
      </c>
      <c r="I186" s="255" t="s">
        <v>426</v>
      </c>
      <c r="J186" s="246" t="str">
        <f t="shared" si="39"/>
        <v>T21</v>
      </c>
      <c r="K186" s="246" t="str">
        <f t="shared" si="40"/>
        <v>T21</v>
      </c>
      <c r="L186" s="178">
        <f>VLOOKUP(K186,Threats!$J$4:$K$33,2,FALSE)</f>
        <v>4</v>
      </c>
      <c r="M186" s="178" t="str">
        <f t="shared" si="41"/>
        <v>A10.V21.T21</v>
      </c>
      <c r="N186" s="297">
        <f t="shared" si="44"/>
        <v>9.8000000000000007</v>
      </c>
      <c r="O186" s="273">
        <f t="shared" si="43"/>
        <v>10</v>
      </c>
      <c r="P186"/>
    </row>
    <row r="187" spans="1:16" ht="24">
      <c r="A187" s="243" t="s">
        <v>107</v>
      </c>
      <c r="B187" s="244" t="str">
        <f>Assets!$B$15</f>
        <v>Credit Cards/Debit card/Payment cards/'e-wallet'</v>
      </c>
      <c r="C187" s="245">
        <f>VLOOKUP(A187,Assets!$B$28:$C$47,2,FALSE)</f>
        <v>3.8</v>
      </c>
      <c r="D187" s="244" t="s">
        <v>379</v>
      </c>
      <c r="E187" s="246" t="str">
        <f t="shared" si="36"/>
        <v>V21</v>
      </c>
      <c r="F187" s="246" t="str">
        <f t="shared" si="37"/>
        <v>V21</v>
      </c>
      <c r="G187" s="253" t="str">
        <f t="shared" si="38"/>
        <v>A10V21</v>
      </c>
      <c r="H187" s="254">
        <f>VLOOKUP(G187,'Assets+Vulnerabilities'!$H$4:$I$318,2,FALSE)</f>
        <v>4</v>
      </c>
      <c r="I187" s="255" t="s">
        <v>412</v>
      </c>
      <c r="J187" s="246" t="str">
        <f t="shared" si="39"/>
        <v>T22</v>
      </c>
      <c r="K187" s="246" t="str">
        <f t="shared" si="40"/>
        <v>T22</v>
      </c>
      <c r="L187" s="178">
        <f>VLOOKUP(K187,Threats!$J$4:$K$33,2,FALSE)</f>
        <v>4</v>
      </c>
      <c r="M187" s="178" t="str">
        <f t="shared" si="41"/>
        <v>A10.V21.T22</v>
      </c>
      <c r="N187" s="297">
        <f t="shared" si="44"/>
        <v>9.8000000000000007</v>
      </c>
      <c r="O187" s="273">
        <f t="shared" si="43"/>
        <v>10</v>
      </c>
      <c r="P187"/>
    </row>
    <row r="188" spans="1:16" ht="36">
      <c r="A188" s="243" t="s">
        <v>107</v>
      </c>
      <c r="B188" s="244" t="s">
        <v>108</v>
      </c>
      <c r="C188" s="245">
        <f>VLOOKUP(A188,Assets!$B$28:$C$47,2,FALSE)</f>
        <v>3.8</v>
      </c>
      <c r="D188" s="244" t="s">
        <v>487</v>
      </c>
      <c r="E188" s="246" t="str">
        <f t="shared" si="36"/>
        <v>V24</v>
      </c>
      <c r="F188" s="246" t="str">
        <f t="shared" si="37"/>
        <v>V24</v>
      </c>
      <c r="G188" s="253" t="str">
        <f t="shared" si="38"/>
        <v>A10V24</v>
      </c>
      <c r="H188" s="254">
        <f>VLOOKUP(G188,'Assets+Vulnerabilities'!$H$4:$I$318,2,FALSE)</f>
        <v>4</v>
      </c>
      <c r="I188" s="255" t="s">
        <v>408</v>
      </c>
      <c r="J188" s="246" t="str">
        <f t="shared" si="39"/>
        <v>T2.</v>
      </c>
      <c r="K188" s="246" t="str">
        <f t="shared" si="40"/>
        <v>T2</v>
      </c>
      <c r="L188" s="178">
        <f>VLOOKUP(K188,Threats!$J$4:$K$33,2,FALSE)</f>
        <v>5</v>
      </c>
      <c r="M188" s="178" t="str">
        <f t="shared" si="41"/>
        <v>A10.V24.T2</v>
      </c>
      <c r="N188" s="297">
        <f t="shared" ref="N188:N195" si="50">C188+H188+L188-3</f>
        <v>9.8000000000000007</v>
      </c>
      <c r="O188" s="273">
        <f t="shared" si="43"/>
        <v>10</v>
      </c>
      <c r="P188"/>
    </row>
    <row r="189" spans="1:16" ht="36">
      <c r="A189" s="243" t="s">
        <v>107</v>
      </c>
      <c r="B189" s="244" t="s">
        <v>108</v>
      </c>
      <c r="C189" s="245">
        <f>VLOOKUP(A189,Assets!$B$28:$C$47,2,FALSE)</f>
        <v>3.8</v>
      </c>
      <c r="D189" s="244" t="s">
        <v>487</v>
      </c>
      <c r="E189" s="246" t="str">
        <f t="shared" si="36"/>
        <v>V24</v>
      </c>
      <c r="F189" s="246" t="str">
        <f t="shared" si="37"/>
        <v>V24</v>
      </c>
      <c r="G189" s="253" t="str">
        <f t="shared" si="38"/>
        <v>A10V24</v>
      </c>
      <c r="H189" s="254">
        <f>VLOOKUP(G189,'Assets+Vulnerabilities'!$H$4:$I$318,2,FALSE)</f>
        <v>4</v>
      </c>
      <c r="I189" s="255" t="s">
        <v>431</v>
      </c>
      <c r="J189" s="246" t="str">
        <f t="shared" si="39"/>
        <v>T6.</v>
      </c>
      <c r="K189" s="246" t="str">
        <f t="shared" si="40"/>
        <v>T6</v>
      </c>
      <c r="L189" s="178">
        <f>VLOOKUP(K189,Threats!$J$4:$K$33,2,FALSE)</f>
        <v>4</v>
      </c>
      <c r="M189" s="178" t="str">
        <f t="shared" si="41"/>
        <v>A10.V24.T6</v>
      </c>
      <c r="N189" s="297">
        <f t="shared" si="50"/>
        <v>8.8000000000000007</v>
      </c>
      <c r="O189" s="273">
        <f t="shared" si="43"/>
        <v>9</v>
      </c>
      <c r="P189"/>
    </row>
    <row r="190" spans="1:16" ht="36">
      <c r="A190" s="243" t="s">
        <v>107</v>
      </c>
      <c r="B190" s="244" t="s">
        <v>108</v>
      </c>
      <c r="C190" s="245">
        <f>VLOOKUP(A190,Assets!$B$28:$C$47,2,FALSE)</f>
        <v>3.8</v>
      </c>
      <c r="D190" s="244" t="s">
        <v>487</v>
      </c>
      <c r="E190" s="246" t="str">
        <f t="shared" si="36"/>
        <v>V24</v>
      </c>
      <c r="F190" s="246" t="str">
        <f t="shared" si="37"/>
        <v>V24</v>
      </c>
      <c r="G190" s="253" t="str">
        <f t="shared" si="38"/>
        <v>A10V24</v>
      </c>
      <c r="H190" s="254">
        <f>VLOOKUP(G190,'Assets+Vulnerabilities'!$H$4:$I$318,2,FALSE)</f>
        <v>4</v>
      </c>
      <c r="I190" s="255" t="s">
        <v>152</v>
      </c>
      <c r="J190" s="246" t="str">
        <f t="shared" si="39"/>
        <v>T7.</v>
      </c>
      <c r="K190" s="246" t="str">
        <f t="shared" si="40"/>
        <v>T7</v>
      </c>
      <c r="L190" s="178">
        <f>VLOOKUP(K190,Threats!$J$4:$K$33,2,FALSE)</f>
        <v>4</v>
      </c>
      <c r="M190" s="178" t="str">
        <f t="shared" si="41"/>
        <v>A10.V24.T7</v>
      </c>
      <c r="N190" s="297">
        <f t="shared" si="50"/>
        <v>8.8000000000000007</v>
      </c>
      <c r="O190" s="273">
        <f t="shared" si="43"/>
        <v>9</v>
      </c>
      <c r="P190"/>
    </row>
    <row r="191" spans="1:16" ht="36">
      <c r="A191" s="243" t="s">
        <v>107</v>
      </c>
      <c r="B191" s="244" t="s">
        <v>108</v>
      </c>
      <c r="C191" s="245">
        <f>VLOOKUP(A191,Assets!$B$28:$C$47,2,FALSE)</f>
        <v>3.8</v>
      </c>
      <c r="D191" s="244" t="s">
        <v>487</v>
      </c>
      <c r="E191" s="246" t="str">
        <f t="shared" si="36"/>
        <v>V24</v>
      </c>
      <c r="F191" s="246" t="str">
        <f t="shared" si="37"/>
        <v>V24</v>
      </c>
      <c r="G191" s="253" t="str">
        <f t="shared" si="38"/>
        <v>A10V24</v>
      </c>
      <c r="H191" s="254">
        <f>VLOOKUP(G191,'Assets+Vulnerabilities'!$H$4:$I$318,2,FALSE)</f>
        <v>4</v>
      </c>
      <c r="I191" s="255" t="s">
        <v>417</v>
      </c>
      <c r="J191" s="246" t="str">
        <f t="shared" si="39"/>
        <v>T8.</v>
      </c>
      <c r="K191" s="246" t="str">
        <f t="shared" si="40"/>
        <v>T8</v>
      </c>
      <c r="L191" s="178">
        <f>VLOOKUP(K191,Threats!$J$4:$K$33,2,FALSE)</f>
        <v>4</v>
      </c>
      <c r="M191" s="178" t="str">
        <f t="shared" si="41"/>
        <v>A10.V24.T8</v>
      </c>
      <c r="N191" s="297">
        <f t="shared" si="50"/>
        <v>8.8000000000000007</v>
      </c>
      <c r="O191" s="273">
        <f t="shared" si="43"/>
        <v>9</v>
      </c>
      <c r="P191"/>
    </row>
    <row r="192" spans="1:16" ht="36">
      <c r="A192" s="243" t="s">
        <v>107</v>
      </c>
      <c r="B192" s="244" t="s">
        <v>108</v>
      </c>
      <c r="C192" s="245">
        <f>VLOOKUP(A192,Assets!$B$28:$C$47,2,FALSE)</f>
        <v>3.8</v>
      </c>
      <c r="D192" s="244" t="s">
        <v>487</v>
      </c>
      <c r="E192" s="246" t="str">
        <f t="shared" si="36"/>
        <v>V24</v>
      </c>
      <c r="F192" s="246" t="str">
        <f t="shared" si="37"/>
        <v>V24</v>
      </c>
      <c r="G192" s="253" t="str">
        <f t="shared" si="38"/>
        <v>A10V24</v>
      </c>
      <c r="H192" s="254">
        <f>VLOOKUP(G192,'Assets+Vulnerabilities'!$H$4:$I$318,2,FALSE)</f>
        <v>4</v>
      </c>
      <c r="I192" s="255" t="s">
        <v>418</v>
      </c>
      <c r="J192" s="246" t="str">
        <f t="shared" si="39"/>
        <v>T9.</v>
      </c>
      <c r="K192" s="246" t="str">
        <f t="shared" si="40"/>
        <v>T9</v>
      </c>
      <c r="L192" s="178">
        <f>VLOOKUP(K192,Threats!$J$4:$K$33,2,FALSE)</f>
        <v>3</v>
      </c>
      <c r="M192" s="178" t="str">
        <f t="shared" si="41"/>
        <v>A10.V24.T9</v>
      </c>
      <c r="N192" s="297">
        <f t="shared" si="50"/>
        <v>7.8000000000000007</v>
      </c>
      <c r="O192" s="273">
        <f t="shared" si="43"/>
        <v>8</v>
      </c>
      <c r="P192"/>
    </row>
    <row r="193" spans="1:16" ht="36">
      <c r="A193" s="243" t="s">
        <v>107</v>
      </c>
      <c r="B193" s="244" t="s">
        <v>108</v>
      </c>
      <c r="C193" s="245">
        <f>VLOOKUP(A193,Assets!$B$28:$C$47,2,FALSE)</f>
        <v>3.8</v>
      </c>
      <c r="D193" s="244" t="s">
        <v>487</v>
      </c>
      <c r="E193" s="246" t="str">
        <f t="shared" si="36"/>
        <v>V24</v>
      </c>
      <c r="F193" s="246" t="str">
        <f t="shared" si="37"/>
        <v>V24</v>
      </c>
      <c r="G193" s="253" t="str">
        <f t="shared" si="38"/>
        <v>A10V24</v>
      </c>
      <c r="H193" s="254">
        <f>VLOOKUP(G193,'Assets+Vulnerabilities'!$H$4:$I$318,2,FALSE)</f>
        <v>4</v>
      </c>
      <c r="I193" s="255" t="s">
        <v>436</v>
      </c>
      <c r="J193" s="246" t="str">
        <f t="shared" si="39"/>
        <v>T10</v>
      </c>
      <c r="K193" s="246" t="str">
        <f t="shared" si="40"/>
        <v>T10</v>
      </c>
      <c r="L193" s="178">
        <f>VLOOKUP(K193,Threats!$J$4:$K$33,2,FALSE)</f>
        <v>4</v>
      </c>
      <c r="M193" s="178" t="str">
        <f t="shared" si="41"/>
        <v>A10.V24.T10</v>
      </c>
      <c r="N193" s="297">
        <f t="shared" si="50"/>
        <v>8.8000000000000007</v>
      </c>
      <c r="O193" s="273">
        <f t="shared" si="43"/>
        <v>9</v>
      </c>
      <c r="P193"/>
    </row>
    <row r="194" spans="1:16" ht="36">
      <c r="A194" s="243" t="s">
        <v>107</v>
      </c>
      <c r="B194" s="244" t="s">
        <v>108</v>
      </c>
      <c r="C194" s="245">
        <f>VLOOKUP(A194,Assets!$B$28:$C$47,2,FALSE)</f>
        <v>3.8</v>
      </c>
      <c r="D194" s="244" t="s">
        <v>487</v>
      </c>
      <c r="E194" s="246" t="str">
        <f t="shared" si="36"/>
        <v>V24</v>
      </c>
      <c r="F194" s="246" t="str">
        <f t="shared" si="37"/>
        <v>V24</v>
      </c>
      <c r="G194" s="253" t="str">
        <f t="shared" si="38"/>
        <v>A10V24</v>
      </c>
      <c r="H194" s="254">
        <f>VLOOKUP(G194,'Assets+Vulnerabilities'!$H$4:$I$318,2,FALSE)</f>
        <v>4</v>
      </c>
      <c r="I194" s="255" t="s">
        <v>406</v>
      </c>
      <c r="J194" s="246" t="str">
        <f t="shared" si="39"/>
        <v>T11</v>
      </c>
      <c r="K194" s="246" t="str">
        <f t="shared" si="40"/>
        <v>T11</v>
      </c>
      <c r="L194" s="178">
        <f>VLOOKUP(K194,Threats!$J$4:$K$33,2,FALSE)</f>
        <v>3</v>
      </c>
      <c r="M194" s="178" t="str">
        <f t="shared" si="41"/>
        <v>A10.V24.T11</v>
      </c>
      <c r="N194" s="297">
        <f t="shared" si="50"/>
        <v>7.8000000000000007</v>
      </c>
      <c r="O194" s="273">
        <f t="shared" si="43"/>
        <v>8</v>
      </c>
      <c r="P194"/>
    </row>
    <row r="195" spans="1:16" ht="36">
      <c r="A195" s="243" t="s">
        <v>107</v>
      </c>
      <c r="B195" s="244" t="s">
        <v>108</v>
      </c>
      <c r="C195" s="245">
        <f>VLOOKUP(A195,Assets!$B$28:$C$47,2,FALSE)</f>
        <v>3.8</v>
      </c>
      <c r="D195" s="244" t="s">
        <v>487</v>
      </c>
      <c r="E195" s="246" t="str">
        <f t="shared" si="36"/>
        <v>V24</v>
      </c>
      <c r="F195" s="246" t="str">
        <f t="shared" si="37"/>
        <v>V24</v>
      </c>
      <c r="G195" s="253" t="str">
        <f t="shared" si="38"/>
        <v>A10V24</v>
      </c>
      <c r="H195" s="254">
        <f>VLOOKUP(G195,'Assets+Vulnerabilities'!$H$4:$I$318,2,FALSE)</f>
        <v>4</v>
      </c>
      <c r="I195" s="255" t="s">
        <v>480</v>
      </c>
      <c r="J195" s="246" t="str">
        <f t="shared" si="39"/>
        <v>T12</v>
      </c>
      <c r="K195" s="246" t="str">
        <f t="shared" si="40"/>
        <v>T12</v>
      </c>
      <c r="L195" s="178">
        <f>VLOOKUP(K195,Threats!$J$4:$K$33,2,FALSE)</f>
        <v>4</v>
      </c>
      <c r="M195" s="178" t="str">
        <f t="shared" si="41"/>
        <v>A10.V24.T12</v>
      </c>
      <c r="N195" s="297">
        <f t="shared" si="50"/>
        <v>8.8000000000000007</v>
      </c>
      <c r="O195" s="273">
        <f t="shared" si="43"/>
        <v>9</v>
      </c>
      <c r="P195"/>
    </row>
    <row r="196" spans="1:16" ht="48">
      <c r="A196" s="243" t="s">
        <v>107</v>
      </c>
      <c r="B196" s="244" t="s">
        <v>108</v>
      </c>
      <c r="C196" s="245">
        <f>VLOOKUP(A196,Assets!$B$28:$C$47,2,FALSE)</f>
        <v>3.8</v>
      </c>
      <c r="D196" s="244" t="s">
        <v>487</v>
      </c>
      <c r="E196" s="246" t="str">
        <f t="shared" si="36"/>
        <v>V24</v>
      </c>
      <c r="F196" s="246" t="str">
        <f t="shared" si="37"/>
        <v>V24</v>
      </c>
      <c r="G196" s="253" t="str">
        <f t="shared" si="38"/>
        <v>A10V24</v>
      </c>
      <c r="H196" s="254">
        <f>VLOOKUP(G196,'Assets+Vulnerabilities'!$H$4:$I$318,2,FALSE)</f>
        <v>4</v>
      </c>
      <c r="I196" s="255" t="s">
        <v>479</v>
      </c>
      <c r="J196" s="246" t="str">
        <f t="shared" si="39"/>
        <v>T13</v>
      </c>
      <c r="K196" s="246" t="str">
        <f t="shared" si="40"/>
        <v>T13</v>
      </c>
      <c r="L196" s="178">
        <f>VLOOKUP(K196,Threats!$J$4:$K$33,2,FALSE)</f>
        <v>4</v>
      </c>
      <c r="M196" s="178" t="str">
        <f t="shared" si="41"/>
        <v>A10.V24.T13</v>
      </c>
      <c r="N196" s="297">
        <f t="shared" si="44"/>
        <v>9.8000000000000007</v>
      </c>
      <c r="O196" s="273">
        <f t="shared" si="43"/>
        <v>10</v>
      </c>
      <c r="P196"/>
    </row>
    <row r="197" spans="1:16" ht="36">
      <c r="A197" s="243" t="s">
        <v>107</v>
      </c>
      <c r="B197" s="244" t="s">
        <v>108</v>
      </c>
      <c r="C197" s="245">
        <f>VLOOKUP(A197,Assets!$B$28:$C$47,2,FALSE)</f>
        <v>3.8</v>
      </c>
      <c r="D197" s="244" t="s">
        <v>487</v>
      </c>
      <c r="E197" s="246" t="str">
        <f t="shared" si="36"/>
        <v>V24</v>
      </c>
      <c r="F197" s="246" t="str">
        <f t="shared" si="37"/>
        <v>V24</v>
      </c>
      <c r="G197" s="253" t="str">
        <f t="shared" si="38"/>
        <v>A10V24</v>
      </c>
      <c r="H197" s="254">
        <f>VLOOKUP(G197,'Assets+Vulnerabilities'!$H$4:$I$318,2,FALSE)</f>
        <v>4</v>
      </c>
      <c r="I197" s="255" t="s">
        <v>409</v>
      </c>
      <c r="J197" s="246" t="str">
        <f t="shared" si="39"/>
        <v>T14</v>
      </c>
      <c r="K197" s="246" t="str">
        <f t="shared" si="40"/>
        <v>T14</v>
      </c>
      <c r="L197" s="178">
        <f>VLOOKUP(K197,Threats!$J$4:$K$33,2,FALSE)</f>
        <v>4</v>
      </c>
      <c r="M197" s="178" t="str">
        <f t="shared" si="41"/>
        <v>A10.V24.T14</v>
      </c>
      <c r="N197" s="297">
        <f t="shared" si="44"/>
        <v>9.8000000000000007</v>
      </c>
      <c r="O197" s="273">
        <f t="shared" si="43"/>
        <v>10</v>
      </c>
      <c r="P197"/>
    </row>
    <row r="198" spans="1:16" ht="24">
      <c r="A198" s="243" t="s">
        <v>107</v>
      </c>
      <c r="B198" s="244" t="s">
        <v>108</v>
      </c>
      <c r="C198" s="245">
        <f>VLOOKUP(A198,Assets!$B$28:$C$47,2,FALSE)</f>
        <v>3.8</v>
      </c>
      <c r="D198" s="244" t="s">
        <v>373</v>
      </c>
      <c r="E198" s="246" t="str">
        <f t="shared" ref="E198:E261" si="51">LEFT(D198,3)</f>
        <v>V6.</v>
      </c>
      <c r="F198" s="246" t="str">
        <f t="shared" ref="F198:F261" si="52">SUBSTITUTE(E198,".","")</f>
        <v>V6</v>
      </c>
      <c r="G198" s="253" t="str">
        <f t="shared" ref="G198:G261" si="53">CONCATENATE(A198,F198)</f>
        <v>A10V6</v>
      </c>
      <c r="H198" s="254">
        <f>VLOOKUP(G198,'Assets+Vulnerabilities'!$H$4:$I$318,2,FALSE)</f>
        <v>3</v>
      </c>
      <c r="I198" s="255" t="s">
        <v>418</v>
      </c>
      <c r="J198" s="246" t="str">
        <f t="shared" ref="J198:J261" si="54">LEFT(I198,3)</f>
        <v>T9.</v>
      </c>
      <c r="K198" s="246" t="str">
        <f t="shared" ref="K198:K261" si="55">SUBSTITUTE(J198,".","")</f>
        <v>T9</v>
      </c>
      <c r="L198" s="178">
        <f>VLOOKUP(K198,Threats!$J$4:$K$33,2,FALSE)</f>
        <v>3</v>
      </c>
      <c r="M198" s="178" t="str">
        <f t="shared" ref="M198:M261" si="56">CONCATENATE(A198,".",F198,".",K198)</f>
        <v>A10.V6.T9</v>
      </c>
      <c r="N198" s="297">
        <f>C198+H198+L198-3</f>
        <v>6.8000000000000007</v>
      </c>
      <c r="O198" s="273">
        <f t="shared" ref="O198:O261" si="57">ROUND(N198,0)</f>
        <v>7</v>
      </c>
      <c r="P198"/>
    </row>
    <row r="199" spans="1:16" ht="24">
      <c r="A199" s="243" t="s">
        <v>107</v>
      </c>
      <c r="B199" s="244" t="s">
        <v>108</v>
      </c>
      <c r="C199" s="245">
        <f>VLOOKUP(A199,Assets!$B$28:$C$47,2,FALSE)</f>
        <v>3.8</v>
      </c>
      <c r="D199" s="244" t="s">
        <v>373</v>
      </c>
      <c r="E199" s="246" t="str">
        <f t="shared" si="51"/>
        <v>V6.</v>
      </c>
      <c r="F199" s="246" t="str">
        <f t="shared" si="52"/>
        <v>V6</v>
      </c>
      <c r="G199" s="253" t="str">
        <f t="shared" si="53"/>
        <v>A10V6</v>
      </c>
      <c r="H199" s="254">
        <f>VLOOKUP(G199,'Assets+Vulnerabilities'!$H$4:$I$318,2,FALSE)</f>
        <v>3</v>
      </c>
      <c r="I199" s="255" t="s">
        <v>412</v>
      </c>
      <c r="J199" s="246" t="str">
        <f t="shared" si="54"/>
        <v>T22</v>
      </c>
      <c r="K199" s="246" t="str">
        <f t="shared" si="55"/>
        <v>T22</v>
      </c>
      <c r="L199" s="178">
        <f>VLOOKUP(K199,Threats!$J$4:$K$33,2,FALSE)</f>
        <v>4</v>
      </c>
      <c r="M199" s="178" t="str">
        <f t="shared" si="56"/>
        <v>A10.V6.T22</v>
      </c>
      <c r="N199" s="297">
        <f t="shared" ref="N199:N257" si="58">C199+H199+L199-2</f>
        <v>8.8000000000000007</v>
      </c>
      <c r="O199" s="273">
        <f t="shared" si="57"/>
        <v>9</v>
      </c>
      <c r="P199"/>
    </row>
    <row r="200" spans="1:16" ht="24">
      <c r="A200" s="243" t="s">
        <v>107</v>
      </c>
      <c r="B200" s="244" t="s">
        <v>108</v>
      </c>
      <c r="C200" s="245">
        <f>VLOOKUP(A200,Assets!$B$28:$C$47,2,FALSE)</f>
        <v>3.8</v>
      </c>
      <c r="D200" s="244" t="s">
        <v>373</v>
      </c>
      <c r="E200" s="246" t="str">
        <f t="shared" si="51"/>
        <v>V6.</v>
      </c>
      <c r="F200" s="246" t="str">
        <f t="shared" si="52"/>
        <v>V6</v>
      </c>
      <c r="G200" s="253" t="str">
        <f t="shared" si="53"/>
        <v>A10V6</v>
      </c>
      <c r="H200" s="254">
        <f>VLOOKUP(G200,'Assets+Vulnerabilities'!$H$4:$I$318,2,FALSE)</f>
        <v>3</v>
      </c>
      <c r="I200" s="255" t="s">
        <v>406</v>
      </c>
      <c r="J200" s="246" t="str">
        <f t="shared" si="54"/>
        <v>T11</v>
      </c>
      <c r="K200" s="246" t="str">
        <f t="shared" si="55"/>
        <v>T11</v>
      </c>
      <c r="L200" s="178">
        <f>VLOOKUP(K200,Threats!$J$4:$K$33,2,FALSE)</f>
        <v>3</v>
      </c>
      <c r="M200" s="178" t="str">
        <f t="shared" si="56"/>
        <v>A10.V6.T11</v>
      </c>
      <c r="N200" s="297">
        <f t="shared" ref="N200:N204" si="59">C200+H200+L200-3</f>
        <v>6.8000000000000007</v>
      </c>
      <c r="O200" s="273">
        <f t="shared" si="57"/>
        <v>7</v>
      </c>
      <c r="P200"/>
    </row>
    <row r="201" spans="1:16" ht="24">
      <c r="A201" s="243" t="s">
        <v>107</v>
      </c>
      <c r="B201" s="244" t="s">
        <v>108</v>
      </c>
      <c r="C201" s="245">
        <f>VLOOKUP(A201,Assets!$B$28:$C$47,2,FALSE)</f>
        <v>3.8</v>
      </c>
      <c r="D201" s="244" t="s">
        <v>373</v>
      </c>
      <c r="E201" s="246" t="str">
        <f t="shared" si="51"/>
        <v>V6.</v>
      </c>
      <c r="F201" s="246" t="str">
        <f t="shared" si="52"/>
        <v>V6</v>
      </c>
      <c r="G201" s="253" t="str">
        <f t="shared" si="53"/>
        <v>A10V6</v>
      </c>
      <c r="H201" s="254">
        <f>VLOOKUP(G201,'Assets+Vulnerabilities'!$H$4:$I$318,2,FALSE)</f>
        <v>3</v>
      </c>
      <c r="I201" s="255" t="s">
        <v>480</v>
      </c>
      <c r="J201" s="246" t="str">
        <f t="shared" si="54"/>
        <v>T12</v>
      </c>
      <c r="K201" s="246" t="str">
        <f t="shared" si="55"/>
        <v>T12</v>
      </c>
      <c r="L201" s="178">
        <f>VLOOKUP(K201,Threats!$J$4:$K$33,2,FALSE)</f>
        <v>4</v>
      </c>
      <c r="M201" s="178" t="str">
        <f t="shared" si="56"/>
        <v>A10.V6.T12</v>
      </c>
      <c r="N201" s="297">
        <f t="shared" si="59"/>
        <v>7.8000000000000007</v>
      </c>
      <c r="O201" s="273">
        <f t="shared" si="57"/>
        <v>8</v>
      </c>
      <c r="P201"/>
    </row>
    <row r="202" spans="1:16" ht="24">
      <c r="A202" s="243" t="s">
        <v>107</v>
      </c>
      <c r="B202" s="244" t="s">
        <v>108</v>
      </c>
      <c r="C202" s="245">
        <f>VLOOKUP(A202,Assets!$B$28:$C$47,2,FALSE)</f>
        <v>3.8</v>
      </c>
      <c r="D202" s="244" t="s">
        <v>373</v>
      </c>
      <c r="E202" s="246" t="str">
        <f t="shared" si="51"/>
        <v>V6.</v>
      </c>
      <c r="F202" s="246" t="str">
        <f t="shared" si="52"/>
        <v>V6</v>
      </c>
      <c r="G202" s="253" t="str">
        <f t="shared" si="53"/>
        <v>A10V6</v>
      </c>
      <c r="H202" s="254">
        <f>VLOOKUP(G202,'Assets+Vulnerabilities'!$H$4:$I$318,2,FALSE)</f>
        <v>3</v>
      </c>
      <c r="I202" s="255" t="s">
        <v>420</v>
      </c>
      <c r="J202" s="246" t="str">
        <f t="shared" si="54"/>
        <v>T30</v>
      </c>
      <c r="K202" s="246" t="str">
        <f t="shared" si="55"/>
        <v>T30</v>
      </c>
      <c r="L202" s="178">
        <f>VLOOKUP(K202,Threats!$J$4:$K$33,2,FALSE)</f>
        <v>4</v>
      </c>
      <c r="M202" s="178" t="str">
        <f t="shared" si="56"/>
        <v>A10.V6.T30</v>
      </c>
      <c r="N202" s="297">
        <f t="shared" si="59"/>
        <v>7.8000000000000007</v>
      </c>
      <c r="O202" s="273">
        <f t="shared" si="57"/>
        <v>8</v>
      </c>
      <c r="P202"/>
    </row>
    <row r="203" spans="1:16" ht="24">
      <c r="A203" s="243" t="s">
        <v>107</v>
      </c>
      <c r="B203" s="244" t="s">
        <v>108</v>
      </c>
      <c r="C203" s="245">
        <f>VLOOKUP(A203,Assets!$B$28:$C$47,2,FALSE)</f>
        <v>3.8</v>
      </c>
      <c r="D203" s="244" t="s">
        <v>395</v>
      </c>
      <c r="E203" s="246" t="str">
        <f t="shared" si="51"/>
        <v>V31</v>
      </c>
      <c r="F203" s="246" t="str">
        <f t="shared" si="52"/>
        <v>V31</v>
      </c>
      <c r="G203" s="253" t="str">
        <f t="shared" si="53"/>
        <v>A10V31</v>
      </c>
      <c r="H203" s="254">
        <f>VLOOKUP(G203,'Assets+Vulnerabilities'!$H$4:$I$318,2,FALSE)</f>
        <v>3</v>
      </c>
      <c r="I203" s="255" t="s">
        <v>408</v>
      </c>
      <c r="J203" s="246" t="str">
        <f t="shared" si="54"/>
        <v>T2.</v>
      </c>
      <c r="K203" s="246" t="str">
        <f t="shared" si="55"/>
        <v>T2</v>
      </c>
      <c r="L203" s="178">
        <f>VLOOKUP(K203,Threats!$J$4:$K$33,2,FALSE)</f>
        <v>5</v>
      </c>
      <c r="M203" s="178" t="str">
        <f t="shared" si="56"/>
        <v>A10.V31.T2</v>
      </c>
      <c r="N203" s="297">
        <f t="shared" si="59"/>
        <v>8.8000000000000007</v>
      </c>
      <c r="O203" s="273">
        <f t="shared" si="57"/>
        <v>9</v>
      </c>
      <c r="P203"/>
    </row>
    <row r="204" spans="1:16" ht="36">
      <c r="A204" s="243" t="s">
        <v>107</v>
      </c>
      <c r="B204" s="244" t="s">
        <v>108</v>
      </c>
      <c r="C204" s="245">
        <f>VLOOKUP(A204,Assets!$B$28:$C$47,2,FALSE)</f>
        <v>3.8</v>
      </c>
      <c r="D204" s="244" t="s">
        <v>395</v>
      </c>
      <c r="E204" s="246" t="str">
        <f t="shared" si="51"/>
        <v>V31</v>
      </c>
      <c r="F204" s="246" t="str">
        <f t="shared" si="52"/>
        <v>V31</v>
      </c>
      <c r="G204" s="253" t="str">
        <f t="shared" si="53"/>
        <v>A10V31</v>
      </c>
      <c r="H204" s="254">
        <f>VLOOKUP(G204,'Assets+Vulnerabilities'!$H$4:$I$318,2,FALSE)</f>
        <v>3</v>
      </c>
      <c r="I204" s="255" t="s">
        <v>150</v>
      </c>
      <c r="J204" s="246" t="str">
        <f t="shared" si="54"/>
        <v>T3.</v>
      </c>
      <c r="K204" s="246" t="str">
        <f t="shared" si="55"/>
        <v>T3</v>
      </c>
      <c r="L204" s="178">
        <f>VLOOKUP(K204,Threats!$J$4:$K$33,2,FALSE)</f>
        <v>4</v>
      </c>
      <c r="M204" s="178" t="str">
        <f t="shared" si="56"/>
        <v>A10.V31.T3</v>
      </c>
      <c r="N204" s="297">
        <f t="shared" si="59"/>
        <v>7.8000000000000007</v>
      </c>
      <c r="O204" s="273">
        <f t="shared" si="57"/>
        <v>8</v>
      </c>
      <c r="P204"/>
    </row>
    <row r="205" spans="1:16" ht="24">
      <c r="A205" s="243" t="s">
        <v>107</v>
      </c>
      <c r="B205" s="244" t="s">
        <v>108</v>
      </c>
      <c r="C205" s="245">
        <f>VLOOKUP(A205,Assets!$B$28:$C$47,2,FALSE)</f>
        <v>3.8</v>
      </c>
      <c r="D205" s="244" t="s">
        <v>395</v>
      </c>
      <c r="E205" s="246" t="str">
        <f t="shared" si="51"/>
        <v>V31</v>
      </c>
      <c r="F205" s="246" t="str">
        <f t="shared" si="52"/>
        <v>V31</v>
      </c>
      <c r="G205" s="253" t="str">
        <f t="shared" si="53"/>
        <v>A10V31</v>
      </c>
      <c r="H205" s="254">
        <f>VLOOKUP(G205,'Assets+Vulnerabilities'!$H$4:$I$318,2,FALSE)</f>
        <v>3</v>
      </c>
      <c r="I205" s="255" t="s">
        <v>151</v>
      </c>
      <c r="J205" s="246" t="str">
        <f t="shared" si="54"/>
        <v>T5.</v>
      </c>
      <c r="K205" s="246" t="str">
        <f t="shared" si="55"/>
        <v>T5</v>
      </c>
      <c r="L205" s="178">
        <f>VLOOKUP(K205,Threats!$J$4:$K$33,2,FALSE)</f>
        <v>3</v>
      </c>
      <c r="M205" s="178" t="str">
        <f t="shared" si="56"/>
        <v>A10.V31.T5</v>
      </c>
      <c r="N205" s="297">
        <f t="shared" si="58"/>
        <v>7.8000000000000007</v>
      </c>
      <c r="O205" s="273">
        <f t="shared" si="57"/>
        <v>8</v>
      </c>
      <c r="P205"/>
    </row>
    <row r="206" spans="1:16" ht="24">
      <c r="A206" s="243" t="s">
        <v>107</v>
      </c>
      <c r="B206" s="244" t="s">
        <v>108</v>
      </c>
      <c r="C206" s="245">
        <f>VLOOKUP(A206,Assets!$B$28:$C$47,2,FALSE)</f>
        <v>3.8</v>
      </c>
      <c r="D206" s="244" t="s">
        <v>395</v>
      </c>
      <c r="E206" s="246" t="str">
        <f t="shared" si="51"/>
        <v>V31</v>
      </c>
      <c r="F206" s="246" t="str">
        <f t="shared" si="52"/>
        <v>V31</v>
      </c>
      <c r="G206" s="253" t="str">
        <f t="shared" si="53"/>
        <v>A10V31</v>
      </c>
      <c r="H206" s="254">
        <f>VLOOKUP(G206,'Assets+Vulnerabilities'!$H$4:$I$318,2,FALSE)</f>
        <v>3</v>
      </c>
      <c r="I206" s="255" t="s">
        <v>431</v>
      </c>
      <c r="J206" s="246" t="str">
        <f t="shared" si="54"/>
        <v>T6.</v>
      </c>
      <c r="K206" s="246" t="str">
        <f t="shared" si="55"/>
        <v>T6</v>
      </c>
      <c r="L206" s="178">
        <f>VLOOKUP(K206,Threats!$J$4:$K$33,2,FALSE)</f>
        <v>4</v>
      </c>
      <c r="M206" s="178" t="str">
        <f t="shared" si="56"/>
        <v>A10.V31.T6</v>
      </c>
      <c r="N206" s="297">
        <f t="shared" ref="N206:N210" si="60">C206+H206+L206-3</f>
        <v>7.8000000000000007</v>
      </c>
      <c r="O206" s="273">
        <f t="shared" si="57"/>
        <v>8</v>
      </c>
      <c r="P206"/>
    </row>
    <row r="207" spans="1:16" ht="24">
      <c r="A207" s="243" t="s">
        <v>107</v>
      </c>
      <c r="B207" s="244" t="s">
        <v>108</v>
      </c>
      <c r="C207" s="245">
        <f>VLOOKUP(A207,Assets!$B$28:$C$47,2,FALSE)</f>
        <v>3.8</v>
      </c>
      <c r="D207" s="244" t="s">
        <v>395</v>
      </c>
      <c r="E207" s="246" t="str">
        <f t="shared" si="51"/>
        <v>V31</v>
      </c>
      <c r="F207" s="246" t="str">
        <f t="shared" si="52"/>
        <v>V31</v>
      </c>
      <c r="G207" s="253" t="str">
        <f t="shared" si="53"/>
        <v>A10V31</v>
      </c>
      <c r="H207" s="254">
        <f>VLOOKUP(G207,'Assets+Vulnerabilities'!$H$4:$I$318,2,FALSE)</f>
        <v>3</v>
      </c>
      <c r="I207" s="255" t="s">
        <v>152</v>
      </c>
      <c r="J207" s="246" t="str">
        <f t="shared" si="54"/>
        <v>T7.</v>
      </c>
      <c r="K207" s="246" t="str">
        <f t="shared" si="55"/>
        <v>T7</v>
      </c>
      <c r="L207" s="178">
        <f>VLOOKUP(K207,Threats!$J$4:$K$33,2,FALSE)</f>
        <v>4</v>
      </c>
      <c r="M207" s="178" t="str">
        <f t="shared" si="56"/>
        <v>A10.V31.T7</v>
      </c>
      <c r="N207" s="297">
        <f t="shared" si="60"/>
        <v>7.8000000000000007</v>
      </c>
      <c r="O207" s="273">
        <f t="shared" si="57"/>
        <v>8</v>
      </c>
      <c r="P207"/>
    </row>
    <row r="208" spans="1:16" ht="36">
      <c r="A208" s="243" t="s">
        <v>107</v>
      </c>
      <c r="B208" s="244" t="s">
        <v>108</v>
      </c>
      <c r="C208" s="245">
        <f>VLOOKUP(A208,Assets!$B$28:$C$47,2,FALSE)</f>
        <v>3.8</v>
      </c>
      <c r="D208" s="244" t="s">
        <v>395</v>
      </c>
      <c r="E208" s="246" t="str">
        <f t="shared" si="51"/>
        <v>V31</v>
      </c>
      <c r="F208" s="246" t="str">
        <f t="shared" si="52"/>
        <v>V31</v>
      </c>
      <c r="G208" s="253" t="str">
        <f t="shared" si="53"/>
        <v>A10V31</v>
      </c>
      <c r="H208" s="254">
        <f>VLOOKUP(G208,'Assets+Vulnerabilities'!$H$4:$I$318,2,FALSE)</f>
        <v>3</v>
      </c>
      <c r="I208" s="255" t="s">
        <v>417</v>
      </c>
      <c r="J208" s="246" t="str">
        <f t="shared" si="54"/>
        <v>T8.</v>
      </c>
      <c r="K208" s="246" t="str">
        <f t="shared" si="55"/>
        <v>T8</v>
      </c>
      <c r="L208" s="178">
        <f>VLOOKUP(K208,Threats!$J$4:$K$33,2,FALSE)</f>
        <v>4</v>
      </c>
      <c r="M208" s="178" t="str">
        <f t="shared" si="56"/>
        <v>A10.V31.T8</v>
      </c>
      <c r="N208" s="297">
        <f t="shared" si="60"/>
        <v>7.8000000000000007</v>
      </c>
      <c r="O208" s="273">
        <f t="shared" si="57"/>
        <v>8</v>
      </c>
      <c r="P208"/>
    </row>
    <row r="209" spans="1:16" ht="24">
      <c r="A209" s="243" t="s">
        <v>107</v>
      </c>
      <c r="B209" s="244" t="s">
        <v>108</v>
      </c>
      <c r="C209" s="245">
        <f>VLOOKUP(A209,Assets!$B$28:$C$47,2,FALSE)</f>
        <v>3.8</v>
      </c>
      <c r="D209" s="244" t="s">
        <v>395</v>
      </c>
      <c r="E209" s="246" t="str">
        <f t="shared" si="51"/>
        <v>V31</v>
      </c>
      <c r="F209" s="246" t="str">
        <f t="shared" si="52"/>
        <v>V31</v>
      </c>
      <c r="G209" s="253" t="str">
        <f t="shared" si="53"/>
        <v>A10V31</v>
      </c>
      <c r="H209" s="254">
        <f>VLOOKUP(G209,'Assets+Vulnerabilities'!$H$4:$I$318,2,FALSE)</f>
        <v>3</v>
      </c>
      <c r="I209" s="255" t="s">
        <v>418</v>
      </c>
      <c r="J209" s="246" t="str">
        <f t="shared" si="54"/>
        <v>T9.</v>
      </c>
      <c r="K209" s="246" t="str">
        <f t="shared" si="55"/>
        <v>T9</v>
      </c>
      <c r="L209" s="178">
        <f>VLOOKUP(K209,Threats!$J$4:$K$33,2,FALSE)</f>
        <v>3</v>
      </c>
      <c r="M209" s="178" t="str">
        <f t="shared" si="56"/>
        <v>A10.V31.T9</v>
      </c>
      <c r="N209" s="297">
        <f t="shared" si="60"/>
        <v>6.8000000000000007</v>
      </c>
      <c r="O209" s="273">
        <f t="shared" si="57"/>
        <v>7</v>
      </c>
      <c r="P209"/>
    </row>
    <row r="210" spans="1:16" ht="24">
      <c r="A210" s="243" t="s">
        <v>107</v>
      </c>
      <c r="B210" s="244" t="s">
        <v>108</v>
      </c>
      <c r="C210" s="245">
        <f>VLOOKUP(A210,Assets!$B$28:$C$47,2,FALSE)</f>
        <v>3.8</v>
      </c>
      <c r="D210" s="244" t="s">
        <v>395</v>
      </c>
      <c r="E210" s="246" t="str">
        <f t="shared" si="51"/>
        <v>V31</v>
      </c>
      <c r="F210" s="246" t="str">
        <f t="shared" si="52"/>
        <v>V31</v>
      </c>
      <c r="G210" s="253" t="str">
        <f t="shared" si="53"/>
        <v>A10V31</v>
      </c>
      <c r="H210" s="254">
        <f>VLOOKUP(G210,'Assets+Vulnerabilities'!$H$4:$I$318,2,FALSE)</f>
        <v>3</v>
      </c>
      <c r="I210" s="255" t="s">
        <v>436</v>
      </c>
      <c r="J210" s="246" t="str">
        <f t="shared" si="54"/>
        <v>T10</v>
      </c>
      <c r="K210" s="246" t="str">
        <f t="shared" si="55"/>
        <v>T10</v>
      </c>
      <c r="L210" s="178">
        <f>VLOOKUP(K210,Threats!$J$4:$K$33,2,FALSE)</f>
        <v>4</v>
      </c>
      <c r="M210" s="178" t="str">
        <f t="shared" si="56"/>
        <v>A10.V31.T10</v>
      </c>
      <c r="N210" s="297">
        <f t="shared" si="60"/>
        <v>7.8000000000000007</v>
      </c>
      <c r="O210" s="273">
        <f t="shared" si="57"/>
        <v>8</v>
      </c>
      <c r="P210"/>
    </row>
    <row r="211" spans="1:16" ht="24">
      <c r="A211" s="243" t="s">
        <v>107</v>
      </c>
      <c r="B211" s="244" t="s">
        <v>108</v>
      </c>
      <c r="C211" s="245">
        <f>VLOOKUP(A211,Assets!$B$28:$C$47,2,FALSE)</f>
        <v>3.8</v>
      </c>
      <c r="D211" s="244" t="s">
        <v>395</v>
      </c>
      <c r="E211" s="246" t="str">
        <f t="shared" si="51"/>
        <v>V31</v>
      </c>
      <c r="F211" s="246" t="str">
        <f t="shared" si="52"/>
        <v>V31</v>
      </c>
      <c r="G211" s="253" t="str">
        <f t="shared" si="53"/>
        <v>A10V31</v>
      </c>
      <c r="H211" s="254">
        <f>VLOOKUP(G211,'Assets+Vulnerabilities'!$H$4:$I$318,2,FALSE)</f>
        <v>3</v>
      </c>
      <c r="I211" s="255" t="s">
        <v>409</v>
      </c>
      <c r="J211" s="246" t="str">
        <f t="shared" si="54"/>
        <v>T14</v>
      </c>
      <c r="K211" s="246" t="str">
        <f t="shared" si="55"/>
        <v>T14</v>
      </c>
      <c r="L211" s="178">
        <f>VLOOKUP(K211,Threats!$J$4:$K$33,2,FALSE)</f>
        <v>4</v>
      </c>
      <c r="M211" s="178" t="str">
        <f t="shared" si="56"/>
        <v>A10.V31.T14</v>
      </c>
      <c r="N211" s="297">
        <f t="shared" si="58"/>
        <v>8.8000000000000007</v>
      </c>
      <c r="O211" s="273">
        <f t="shared" si="57"/>
        <v>9</v>
      </c>
      <c r="P211"/>
    </row>
    <row r="212" spans="1:16" ht="24">
      <c r="A212" s="243" t="s">
        <v>107</v>
      </c>
      <c r="B212" s="244" t="s">
        <v>108</v>
      </c>
      <c r="C212" s="245">
        <f>VLOOKUP(A212,Assets!$B$28:$C$47,2,FALSE)</f>
        <v>3.8</v>
      </c>
      <c r="D212" s="244" t="s">
        <v>395</v>
      </c>
      <c r="E212" s="246" t="str">
        <f t="shared" si="51"/>
        <v>V31</v>
      </c>
      <c r="F212" s="246" t="str">
        <f t="shared" si="52"/>
        <v>V31</v>
      </c>
      <c r="G212" s="253" t="str">
        <f t="shared" si="53"/>
        <v>A10V31</v>
      </c>
      <c r="H212" s="254">
        <f>VLOOKUP(G212,'Assets+Vulnerabilities'!$H$4:$I$318,2,FALSE)</f>
        <v>3</v>
      </c>
      <c r="I212" s="255" t="s">
        <v>422</v>
      </c>
      <c r="J212" s="246" t="str">
        <f t="shared" si="54"/>
        <v>T15</v>
      </c>
      <c r="K212" s="246" t="str">
        <f t="shared" si="55"/>
        <v>T15</v>
      </c>
      <c r="L212" s="178">
        <f>VLOOKUP(K212,Threats!$J$4:$K$33,2,FALSE)</f>
        <v>3</v>
      </c>
      <c r="M212" s="178" t="str">
        <f t="shared" si="56"/>
        <v>A10.V31.T15</v>
      </c>
      <c r="N212" s="297">
        <f t="shared" si="58"/>
        <v>7.8000000000000007</v>
      </c>
      <c r="O212" s="273">
        <f t="shared" si="57"/>
        <v>8</v>
      </c>
      <c r="P212"/>
    </row>
    <row r="213" spans="1:16" ht="24">
      <c r="A213" s="243" t="s">
        <v>107</v>
      </c>
      <c r="B213" s="244" t="s">
        <v>108</v>
      </c>
      <c r="C213" s="245">
        <f>VLOOKUP(A213,Assets!$B$28:$C$47,2,FALSE)</f>
        <v>3.8</v>
      </c>
      <c r="D213" s="244" t="s">
        <v>395</v>
      </c>
      <c r="E213" s="246" t="str">
        <f t="shared" si="51"/>
        <v>V31</v>
      </c>
      <c r="F213" s="246" t="str">
        <f t="shared" si="52"/>
        <v>V31</v>
      </c>
      <c r="G213" s="253" t="str">
        <f t="shared" si="53"/>
        <v>A10V31</v>
      </c>
      <c r="H213" s="254">
        <f>VLOOKUP(G213,'Assets+Vulnerabilities'!$H$4:$I$318,2,FALSE)</f>
        <v>3</v>
      </c>
      <c r="I213" s="255" t="s">
        <v>423</v>
      </c>
      <c r="J213" s="246" t="str">
        <f t="shared" si="54"/>
        <v>T17</v>
      </c>
      <c r="K213" s="246" t="str">
        <f t="shared" si="55"/>
        <v>T17</v>
      </c>
      <c r="L213" s="178">
        <f>VLOOKUP(K213,Threats!$J$4:$K$33,2,FALSE)</f>
        <v>2</v>
      </c>
      <c r="M213" s="178" t="str">
        <f t="shared" si="56"/>
        <v>A10.V31.T17</v>
      </c>
      <c r="N213" s="297">
        <f t="shared" si="58"/>
        <v>6.8000000000000007</v>
      </c>
      <c r="O213" s="273">
        <f t="shared" si="57"/>
        <v>7</v>
      </c>
      <c r="P213"/>
    </row>
    <row r="214" spans="1:16" ht="24">
      <c r="A214" s="243" t="s">
        <v>107</v>
      </c>
      <c r="B214" s="244" t="s">
        <v>108</v>
      </c>
      <c r="C214" s="245">
        <f>VLOOKUP(A214,Assets!$B$28:$C$47,2,FALSE)</f>
        <v>3.8</v>
      </c>
      <c r="D214" s="244" t="s">
        <v>395</v>
      </c>
      <c r="E214" s="246" t="str">
        <f t="shared" si="51"/>
        <v>V31</v>
      </c>
      <c r="F214" s="246" t="str">
        <f t="shared" si="52"/>
        <v>V31</v>
      </c>
      <c r="G214" s="253" t="str">
        <f t="shared" si="53"/>
        <v>A10V31</v>
      </c>
      <c r="H214" s="254">
        <f>VLOOKUP(G214,'Assets+Vulnerabilities'!$H$4:$I$318,2,FALSE)</f>
        <v>3</v>
      </c>
      <c r="I214" s="255" t="s">
        <v>424</v>
      </c>
      <c r="J214" s="246" t="str">
        <f t="shared" si="54"/>
        <v>T18</v>
      </c>
      <c r="K214" s="246" t="str">
        <f t="shared" si="55"/>
        <v>T18</v>
      </c>
      <c r="L214" s="178">
        <f>VLOOKUP(K214,Threats!$J$4:$K$33,2,FALSE)</f>
        <v>2</v>
      </c>
      <c r="M214" s="178" t="str">
        <f t="shared" si="56"/>
        <v>A10.V31.T18</v>
      </c>
      <c r="N214" s="297">
        <f t="shared" si="58"/>
        <v>6.8000000000000007</v>
      </c>
      <c r="O214" s="273">
        <f t="shared" si="57"/>
        <v>7</v>
      </c>
      <c r="P214"/>
    </row>
    <row r="215" spans="1:16" ht="24">
      <c r="A215" s="243" t="s">
        <v>107</v>
      </c>
      <c r="B215" s="244" t="s">
        <v>108</v>
      </c>
      <c r="C215" s="245">
        <f>VLOOKUP(A215,Assets!$B$28:$C$47,2,FALSE)</f>
        <v>3.8</v>
      </c>
      <c r="D215" s="244" t="s">
        <v>395</v>
      </c>
      <c r="E215" s="246" t="str">
        <f t="shared" si="51"/>
        <v>V31</v>
      </c>
      <c r="F215" s="246" t="str">
        <f t="shared" si="52"/>
        <v>V31</v>
      </c>
      <c r="G215" s="253" t="str">
        <f t="shared" si="53"/>
        <v>A10V31</v>
      </c>
      <c r="H215" s="254">
        <f>VLOOKUP(G215,'Assets+Vulnerabilities'!$H$4:$I$318,2,FALSE)</f>
        <v>3</v>
      </c>
      <c r="I215" s="255" t="s">
        <v>425</v>
      </c>
      <c r="J215" s="246" t="str">
        <f t="shared" si="54"/>
        <v>T19</v>
      </c>
      <c r="K215" s="246" t="str">
        <f t="shared" si="55"/>
        <v>T19</v>
      </c>
      <c r="L215" s="178">
        <f>VLOOKUP(K215,Threats!$J$4:$K$33,2,FALSE)</f>
        <v>2</v>
      </c>
      <c r="M215" s="178" t="str">
        <f t="shared" si="56"/>
        <v>A10.V31.T19</v>
      </c>
      <c r="N215" s="297">
        <f>C215+H215+L215-3</f>
        <v>5.8000000000000007</v>
      </c>
      <c r="O215" s="273">
        <f t="shared" si="57"/>
        <v>6</v>
      </c>
      <c r="P215"/>
    </row>
    <row r="216" spans="1:16" ht="36">
      <c r="A216" s="243" t="s">
        <v>107</v>
      </c>
      <c r="B216" s="244" t="s">
        <v>108</v>
      </c>
      <c r="C216" s="245">
        <f>VLOOKUP(A216,Assets!$B$28:$C$47,2,FALSE)</f>
        <v>3.8</v>
      </c>
      <c r="D216" s="244" t="s">
        <v>395</v>
      </c>
      <c r="E216" s="246" t="str">
        <f t="shared" si="51"/>
        <v>V31</v>
      </c>
      <c r="F216" s="246" t="str">
        <f t="shared" si="52"/>
        <v>V31</v>
      </c>
      <c r="G216" s="253" t="str">
        <f t="shared" si="53"/>
        <v>A10V31</v>
      </c>
      <c r="H216" s="254">
        <f>VLOOKUP(G216,'Assets+Vulnerabilities'!$H$4:$I$318,2,FALSE)</f>
        <v>3</v>
      </c>
      <c r="I216" s="255" t="s">
        <v>432</v>
      </c>
      <c r="J216" s="246" t="str">
        <f t="shared" si="54"/>
        <v>T20</v>
      </c>
      <c r="K216" s="246" t="str">
        <f t="shared" si="55"/>
        <v>T20</v>
      </c>
      <c r="L216" s="178">
        <f>VLOOKUP(K216,Threats!$J$4:$K$33,2,FALSE)</f>
        <v>3</v>
      </c>
      <c r="M216" s="178" t="str">
        <f t="shared" si="56"/>
        <v>A10.V31.T20</v>
      </c>
      <c r="N216" s="297">
        <f t="shared" si="58"/>
        <v>7.8000000000000007</v>
      </c>
      <c r="O216" s="273">
        <f t="shared" si="57"/>
        <v>8</v>
      </c>
      <c r="P216"/>
    </row>
    <row r="217" spans="1:16" ht="24">
      <c r="A217" s="243" t="s">
        <v>107</v>
      </c>
      <c r="B217" s="244" t="s">
        <v>108</v>
      </c>
      <c r="C217" s="245">
        <f>VLOOKUP(A217,Assets!$B$28:$C$47,2,FALSE)</f>
        <v>3.8</v>
      </c>
      <c r="D217" s="244" t="s">
        <v>395</v>
      </c>
      <c r="E217" s="246" t="str">
        <f t="shared" si="51"/>
        <v>V31</v>
      </c>
      <c r="F217" s="246" t="str">
        <f t="shared" si="52"/>
        <v>V31</v>
      </c>
      <c r="G217" s="253" t="str">
        <f t="shared" si="53"/>
        <v>A10V31</v>
      </c>
      <c r="H217" s="254">
        <f>VLOOKUP(G217,'Assets+Vulnerabilities'!$H$4:$I$318,2,FALSE)</f>
        <v>3</v>
      </c>
      <c r="I217" s="255" t="s">
        <v>426</v>
      </c>
      <c r="J217" s="246" t="str">
        <f t="shared" si="54"/>
        <v>T21</v>
      </c>
      <c r="K217" s="246" t="str">
        <f t="shared" si="55"/>
        <v>T21</v>
      </c>
      <c r="L217" s="178">
        <f>VLOOKUP(K217,Threats!$J$4:$K$33,2,FALSE)</f>
        <v>4</v>
      </c>
      <c r="M217" s="178" t="str">
        <f t="shared" si="56"/>
        <v>A10.V31.T21</v>
      </c>
      <c r="N217" s="297">
        <f t="shared" si="58"/>
        <v>8.8000000000000007</v>
      </c>
      <c r="O217" s="273">
        <f t="shared" si="57"/>
        <v>9</v>
      </c>
      <c r="P217"/>
    </row>
    <row r="218" spans="1:16" ht="24">
      <c r="A218" s="243" t="s">
        <v>107</v>
      </c>
      <c r="B218" s="244" t="s">
        <v>108</v>
      </c>
      <c r="C218" s="245">
        <f>VLOOKUP(A218,Assets!$B$28:$C$47,2,FALSE)</f>
        <v>3.8</v>
      </c>
      <c r="D218" s="244" t="s">
        <v>395</v>
      </c>
      <c r="E218" s="246" t="str">
        <f t="shared" si="51"/>
        <v>V31</v>
      </c>
      <c r="F218" s="246" t="str">
        <f t="shared" si="52"/>
        <v>V31</v>
      </c>
      <c r="G218" s="253" t="str">
        <f t="shared" si="53"/>
        <v>A10V31</v>
      </c>
      <c r="H218" s="254">
        <f>VLOOKUP(G218,'Assets+Vulnerabilities'!$H$4:$I$318,2,FALSE)</f>
        <v>3</v>
      </c>
      <c r="I218" s="255" t="s">
        <v>434</v>
      </c>
      <c r="J218" s="246" t="str">
        <f t="shared" si="54"/>
        <v>T24</v>
      </c>
      <c r="K218" s="246" t="str">
        <f t="shared" si="55"/>
        <v>T24</v>
      </c>
      <c r="L218" s="178">
        <f>VLOOKUP(K218,Threats!$J$4:$K$33,2,FALSE)</f>
        <v>3</v>
      </c>
      <c r="M218" s="178" t="str">
        <f t="shared" si="56"/>
        <v>A10.V31.T24</v>
      </c>
      <c r="N218" s="297">
        <f t="shared" si="58"/>
        <v>7.8000000000000007</v>
      </c>
      <c r="O218" s="273">
        <f t="shared" si="57"/>
        <v>8</v>
      </c>
      <c r="P218"/>
    </row>
    <row r="219" spans="1:16" ht="24">
      <c r="A219" s="243" t="s">
        <v>107</v>
      </c>
      <c r="B219" s="244" t="s">
        <v>108</v>
      </c>
      <c r="C219" s="245">
        <f>VLOOKUP(A219,Assets!$B$28:$C$47,2,FALSE)</f>
        <v>3.8</v>
      </c>
      <c r="D219" s="244" t="s">
        <v>395</v>
      </c>
      <c r="E219" s="246" t="str">
        <f t="shared" si="51"/>
        <v>V31</v>
      </c>
      <c r="F219" s="246" t="str">
        <f t="shared" si="52"/>
        <v>V31</v>
      </c>
      <c r="G219" s="253" t="str">
        <f t="shared" si="53"/>
        <v>A10V31</v>
      </c>
      <c r="H219" s="254">
        <f>VLOOKUP(G219,'Assets+Vulnerabilities'!$H$4:$I$318,2,FALSE)</f>
        <v>3</v>
      </c>
      <c r="I219" s="255" t="s">
        <v>427</v>
      </c>
      <c r="J219" s="246" t="str">
        <f t="shared" si="54"/>
        <v>T29</v>
      </c>
      <c r="K219" s="246" t="str">
        <f t="shared" si="55"/>
        <v>T29</v>
      </c>
      <c r="L219" s="178">
        <f>VLOOKUP(K219,Threats!$J$4:$K$33,2,FALSE)</f>
        <v>2</v>
      </c>
      <c r="M219" s="178" t="str">
        <f t="shared" si="56"/>
        <v>A10.V31.T29</v>
      </c>
      <c r="N219" s="297">
        <f>C219+H219+L219-3</f>
        <v>5.8000000000000007</v>
      </c>
      <c r="O219" s="273">
        <f t="shared" si="57"/>
        <v>6</v>
      </c>
      <c r="P219"/>
    </row>
    <row r="220" spans="1:16" ht="36">
      <c r="A220" s="243" t="s">
        <v>107</v>
      </c>
      <c r="B220" s="244" t="s">
        <v>108</v>
      </c>
      <c r="C220" s="245">
        <f>VLOOKUP(A220,Assets!$B$28:$C$47,2,FALSE)</f>
        <v>3.8</v>
      </c>
      <c r="D220" s="244" t="s">
        <v>395</v>
      </c>
      <c r="E220" s="246" t="str">
        <f t="shared" si="51"/>
        <v>V31</v>
      </c>
      <c r="F220" s="246" t="str">
        <f t="shared" si="52"/>
        <v>V31</v>
      </c>
      <c r="G220" s="253" t="str">
        <f t="shared" si="53"/>
        <v>A10V31</v>
      </c>
      <c r="H220" s="254">
        <f>VLOOKUP(G220,'Assets+Vulnerabilities'!$H$4:$I$318,2,FALSE)</f>
        <v>3</v>
      </c>
      <c r="I220" s="255" t="s">
        <v>432</v>
      </c>
      <c r="J220" s="246" t="str">
        <f t="shared" si="54"/>
        <v>T20</v>
      </c>
      <c r="K220" s="246" t="str">
        <f t="shared" si="55"/>
        <v>T20</v>
      </c>
      <c r="L220" s="178">
        <f>VLOOKUP(K220,Threats!$J$4:$K$33,2,FALSE)</f>
        <v>3</v>
      </c>
      <c r="M220" s="178" t="str">
        <f t="shared" si="56"/>
        <v>A10.V31.T20</v>
      </c>
      <c r="N220" s="297">
        <f t="shared" si="58"/>
        <v>7.8000000000000007</v>
      </c>
      <c r="O220" s="273">
        <f t="shared" si="57"/>
        <v>8</v>
      </c>
      <c r="P220"/>
    </row>
    <row r="221" spans="1:16" ht="24">
      <c r="A221" s="243" t="s">
        <v>107</v>
      </c>
      <c r="B221" s="244" t="s">
        <v>108</v>
      </c>
      <c r="C221" s="245">
        <f>VLOOKUP(A221,Assets!$B$28:$C$47,2,FALSE)</f>
        <v>3.8</v>
      </c>
      <c r="D221" s="244" t="s">
        <v>395</v>
      </c>
      <c r="E221" s="246" t="str">
        <f t="shared" si="51"/>
        <v>V31</v>
      </c>
      <c r="F221" s="246" t="str">
        <f t="shared" si="52"/>
        <v>V31</v>
      </c>
      <c r="G221" s="253" t="str">
        <f t="shared" si="53"/>
        <v>A10V31</v>
      </c>
      <c r="H221" s="254">
        <f>VLOOKUP(G221,'Assets+Vulnerabilities'!$H$4:$I$318,2,FALSE)</f>
        <v>3</v>
      </c>
      <c r="I221" s="255" t="s">
        <v>434</v>
      </c>
      <c r="J221" s="246" t="str">
        <f t="shared" si="54"/>
        <v>T24</v>
      </c>
      <c r="K221" s="246" t="str">
        <f t="shared" si="55"/>
        <v>T24</v>
      </c>
      <c r="L221" s="178">
        <f>VLOOKUP(K221,Threats!$J$4:$K$33,2,FALSE)</f>
        <v>3</v>
      </c>
      <c r="M221" s="178" t="str">
        <f t="shared" si="56"/>
        <v>A10.V31.T24</v>
      </c>
      <c r="N221" s="297">
        <f t="shared" si="58"/>
        <v>7.8000000000000007</v>
      </c>
      <c r="O221" s="273">
        <f t="shared" si="57"/>
        <v>8</v>
      </c>
      <c r="P221"/>
    </row>
    <row r="222" spans="1:16" ht="24">
      <c r="A222" s="243" t="s">
        <v>107</v>
      </c>
      <c r="B222" s="244" t="s">
        <v>108</v>
      </c>
      <c r="C222" s="245">
        <f>VLOOKUP(A222,Assets!$B$28:$C$47,2,FALSE)</f>
        <v>3.8</v>
      </c>
      <c r="D222" s="244" t="s">
        <v>390</v>
      </c>
      <c r="E222" s="246" t="str">
        <f t="shared" si="51"/>
        <v>V13</v>
      </c>
      <c r="F222" s="246" t="str">
        <f t="shared" si="52"/>
        <v>V13</v>
      </c>
      <c r="G222" s="253" t="str">
        <f t="shared" si="53"/>
        <v>A10V13</v>
      </c>
      <c r="H222" s="254">
        <f>VLOOKUP(G222,'Assets+Vulnerabilities'!$H$4:$I$318,2,FALSE)</f>
        <v>4</v>
      </c>
      <c r="I222" s="255" t="s">
        <v>410</v>
      </c>
      <c r="J222" s="246" t="str">
        <f t="shared" si="54"/>
        <v>T1.</v>
      </c>
      <c r="K222" s="246" t="str">
        <f t="shared" si="55"/>
        <v>T1</v>
      </c>
      <c r="L222" s="178">
        <f>VLOOKUP(K222,Threats!$J$4:$K$33,2,FALSE)</f>
        <v>3</v>
      </c>
      <c r="M222" s="178" t="str">
        <f t="shared" si="56"/>
        <v>A10.V13.T1</v>
      </c>
      <c r="N222" s="297">
        <f t="shared" si="58"/>
        <v>8.8000000000000007</v>
      </c>
      <c r="O222" s="273">
        <f t="shared" si="57"/>
        <v>9</v>
      </c>
      <c r="P222"/>
    </row>
    <row r="223" spans="1:16" ht="24">
      <c r="A223" s="243" t="s">
        <v>107</v>
      </c>
      <c r="B223" s="244" t="s">
        <v>108</v>
      </c>
      <c r="C223" s="245">
        <f>VLOOKUP(A223,Assets!$B$28:$C$47,2,FALSE)</f>
        <v>3.8</v>
      </c>
      <c r="D223" s="244" t="s">
        <v>390</v>
      </c>
      <c r="E223" s="246" t="str">
        <f t="shared" si="51"/>
        <v>V13</v>
      </c>
      <c r="F223" s="246" t="str">
        <f t="shared" si="52"/>
        <v>V13</v>
      </c>
      <c r="G223" s="253" t="str">
        <f t="shared" si="53"/>
        <v>A10V13</v>
      </c>
      <c r="H223" s="254">
        <f>VLOOKUP(G223,'Assets+Vulnerabilities'!$H$4:$I$318,2,FALSE)</f>
        <v>4</v>
      </c>
      <c r="I223" s="255" t="s">
        <v>408</v>
      </c>
      <c r="J223" s="246" t="str">
        <f t="shared" si="54"/>
        <v>T2.</v>
      </c>
      <c r="K223" s="246" t="str">
        <f t="shared" si="55"/>
        <v>T2</v>
      </c>
      <c r="L223" s="178">
        <f>VLOOKUP(K223,Threats!$J$4:$K$33,2,FALSE)</f>
        <v>5</v>
      </c>
      <c r="M223" s="178" t="str">
        <f t="shared" si="56"/>
        <v>A10.V13.T2</v>
      </c>
      <c r="N223" s="297">
        <f t="shared" ref="N223:N224" si="61">C223+H223+L223-3</f>
        <v>9.8000000000000007</v>
      </c>
      <c r="O223" s="273">
        <f t="shared" si="57"/>
        <v>10</v>
      </c>
      <c r="P223"/>
    </row>
    <row r="224" spans="1:16" ht="24">
      <c r="A224" s="243" t="s">
        <v>107</v>
      </c>
      <c r="B224" s="244" t="s">
        <v>108</v>
      </c>
      <c r="C224" s="245">
        <f>VLOOKUP(A224,Assets!$B$28:$C$47,2,FALSE)</f>
        <v>3.8</v>
      </c>
      <c r="D224" s="244" t="s">
        <v>390</v>
      </c>
      <c r="E224" s="246" t="str">
        <f t="shared" si="51"/>
        <v>V13</v>
      </c>
      <c r="F224" s="246" t="str">
        <f t="shared" si="52"/>
        <v>V13</v>
      </c>
      <c r="G224" s="253" t="str">
        <f t="shared" si="53"/>
        <v>A10V13</v>
      </c>
      <c r="H224" s="254">
        <f>VLOOKUP(G224,'Assets+Vulnerabilities'!$H$4:$I$318,2,FALSE)</f>
        <v>4</v>
      </c>
      <c r="I224" s="255" t="s">
        <v>411</v>
      </c>
      <c r="J224" s="246" t="str">
        <f t="shared" si="54"/>
        <v>T4.</v>
      </c>
      <c r="K224" s="246" t="str">
        <f t="shared" si="55"/>
        <v>T4</v>
      </c>
      <c r="L224" s="178">
        <f>VLOOKUP(K224,Threats!$J$4:$K$33,2,FALSE)</f>
        <v>3</v>
      </c>
      <c r="M224" s="178" t="str">
        <f t="shared" si="56"/>
        <v>A10.V13.T4</v>
      </c>
      <c r="N224" s="297">
        <f t="shared" si="61"/>
        <v>7.8000000000000007</v>
      </c>
      <c r="O224" s="273">
        <f t="shared" si="57"/>
        <v>8</v>
      </c>
      <c r="P224"/>
    </row>
    <row r="225" spans="1:16" ht="24">
      <c r="A225" s="243" t="s">
        <v>107</v>
      </c>
      <c r="B225" s="244" t="s">
        <v>108</v>
      </c>
      <c r="C225" s="245">
        <f>VLOOKUP(A225,Assets!$B$28:$C$47,2,FALSE)</f>
        <v>3.8</v>
      </c>
      <c r="D225" s="244" t="s">
        <v>390</v>
      </c>
      <c r="E225" s="246" t="str">
        <f t="shared" si="51"/>
        <v>V13</v>
      </c>
      <c r="F225" s="246" t="str">
        <f t="shared" si="52"/>
        <v>V13</v>
      </c>
      <c r="G225" s="253" t="str">
        <f t="shared" si="53"/>
        <v>A10V13</v>
      </c>
      <c r="H225" s="254">
        <f>VLOOKUP(G225,'Assets+Vulnerabilities'!$H$4:$I$318,2,FALSE)</f>
        <v>4</v>
      </c>
      <c r="I225" s="255" t="s">
        <v>151</v>
      </c>
      <c r="J225" s="246" t="str">
        <f t="shared" si="54"/>
        <v>T5.</v>
      </c>
      <c r="K225" s="246" t="str">
        <f t="shared" si="55"/>
        <v>T5</v>
      </c>
      <c r="L225" s="178">
        <f>VLOOKUP(K225,Threats!$J$4:$K$33,2,FALSE)</f>
        <v>3</v>
      </c>
      <c r="M225" s="178" t="str">
        <f t="shared" si="56"/>
        <v>A10.V13.T5</v>
      </c>
      <c r="N225" s="297">
        <f t="shared" si="58"/>
        <v>8.8000000000000007</v>
      </c>
      <c r="O225" s="273">
        <f t="shared" si="57"/>
        <v>9</v>
      </c>
      <c r="P225"/>
    </row>
    <row r="226" spans="1:16" ht="24">
      <c r="A226" s="243" t="s">
        <v>107</v>
      </c>
      <c r="B226" s="244" t="s">
        <v>108</v>
      </c>
      <c r="C226" s="245">
        <f>VLOOKUP(A226,Assets!$B$28:$C$47,2,FALSE)</f>
        <v>3.8</v>
      </c>
      <c r="D226" s="244" t="s">
        <v>390</v>
      </c>
      <c r="E226" s="246" t="str">
        <f t="shared" si="51"/>
        <v>V13</v>
      </c>
      <c r="F226" s="246" t="str">
        <f t="shared" si="52"/>
        <v>V13</v>
      </c>
      <c r="G226" s="253" t="str">
        <f t="shared" si="53"/>
        <v>A10V13</v>
      </c>
      <c r="H226" s="254">
        <f>VLOOKUP(G226,'Assets+Vulnerabilities'!$H$4:$I$318,2,FALSE)</f>
        <v>4</v>
      </c>
      <c r="I226" s="255" t="s">
        <v>422</v>
      </c>
      <c r="J226" s="246" t="str">
        <f t="shared" si="54"/>
        <v>T15</v>
      </c>
      <c r="K226" s="246" t="str">
        <f t="shared" si="55"/>
        <v>T15</v>
      </c>
      <c r="L226" s="178">
        <f>VLOOKUP(K226,Threats!$J$4:$K$33,2,FALSE)</f>
        <v>3</v>
      </c>
      <c r="M226" s="178" t="str">
        <f t="shared" si="56"/>
        <v>A10.V13.T15</v>
      </c>
      <c r="N226" s="297">
        <f t="shared" si="58"/>
        <v>8.8000000000000007</v>
      </c>
      <c r="O226" s="273">
        <f t="shared" si="57"/>
        <v>9</v>
      </c>
      <c r="P226"/>
    </row>
    <row r="227" spans="1:16" ht="24">
      <c r="A227" s="243" t="s">
        <v>107</v>
      </c>
      <c r="B227" s="244" t="s">
        <v>108</v>
      </c>
      <c r="C227" s="245">
        <f>VLOOKUP(A227,Assets!$B$28:$C$47,2,FALSE)</f>
        <v>3.8</v>
      </c>
      <c r="D227" s="244" t="s">
        <v>390</v>
      </c>
      <c r="E227" s="246" t="str">
        <f t="shared" si="51"/>
        <v>V13</v>
      </c>
      <c r="F227" s="246" t="str">
        <f t="shared" si="52"/>
        <v>V13</v>
      </c>
      <c r="G227" s="253" t="str">
        <f t="shared" si="53"/>
        <v>A10V13</v>
      </c>
      <c r="H227" s="254">
        <f>VLOOKUP(G227,'Assets+Vulnerabilities'!$H$4:$I$318,2,FALSE)</f>
        <v>4</v>
      </c>
      <c r="I227" s="255" t="s">
        <v>423</v>
      </c>
      <c r="J227" s="246" t="str">
        <f t="shared" si="54"/>
        <v>T17</v>
      </c>
      <c r="K227" s="246" t="str">
        <f t="shared" si="55"/>
        <v>T17</v>
      </c>
      <c r="L227" s="178">
        <f>VLOOKUP(K227,Threats!$J$4:$K$33,2,FALSE)</f>
        <v>2</v>
      </c>
      <c r="M227" s="178" t="str">
        <f t="shared" si="56"/>
        <v>A10.V13.T17</v>
      </c>
      <c r="N227" s="297">
        <f t="shared" si="58"/>
        <v>7.8000000000000007</v>
      </c>
      <c r="O227" s="273">
        <f t="shared" si="57"/>
        <v>8</v>
      </c>
      <c r="P227"/>
    </row>
    <row r="228" spans="1:16" ht="24">
      <c r="A228" s="243" t="s">
        <v>107</v>
      </c>
      <c r="B228" s="244" t="s">
        <v>108</v>
      </c>
      <c r="C228" s="245">
        <f>VLOOKUP(A228,Assets!$B$28:$C$47,2,FALSE)</f>
        <v>3.8</v>
      </c>
      <c r="D228" s="244" t="s">
        <v>390</v>
      </c>
      <c r="E228" s="246" t="str">
        <f t="shared" si="51"/>
        <v>V13</v>
      </c>
      <c r="F228" s="246" t="str">
        <f t="shared" si="52"/>
        <v>V13</v>
      </c>
      <c r="G228" s="253" t="str">
        <f t="shared" si="53"/>
        <v>A10V13</v>
      </c>
      <c r="H228" s="254">
        <f>VLOOKUP(G228,'Assets+Vulnerabilities'!$H$4:$I$318,2,FALSE)</f>
        <v>4</v>
      </c>
      <c r="I228" s="255" t="s">
        <v>424</v>
      </c>
      <c r="J228" s="246" t="str">
        <f t="shared" si="54"/>
        <v>T18</v>
      </c>
      <c r="K228" s="246" t="str">
        <f t="shared" si="55"/>
        <v>T18</v>
      </c>
      <c r="L228" s="178">
        <f>VLOOKUP(K228,Threats!$J$4:$K$33,2,FALSE)</f>
        <v>2</v>
      </c>
      <c r="M228" s="178" t="str">
        <f t="shared" si="56"/>
        <v>A10.V13.T18</v>
      </c>
      <c r="N228" s="297">
        <f t="shared" si="58"/>
        <v>7.8000000000000007</v>
      </c>
      <c r="O228" s="273">
        <f t="shared" si="57"/>
        <v>8</v>
      </c>
      <c r="P228"/>
    </row>
    <row r="229" spans="1:16" ht="24">
      <c r="A229" s="243" t="s">
        <v>107</v>
      </c>
      <c r="B229" s="244" t="s">
        <v>108</v>
      </c>
      <c r="C229" s="245">
        <f>VLOOKUP(A229,Assets!$B$28:$C$47,2,FALSE)</f>
        <v>3.8</v>
      </c>
      <c r="D229" s="244" t="s">
        <v>390</v>
      </c>
      <c r="E229" s="246" t="str">
        <f t="shared" si="51"/>
        <v>V13</v>
      </c>
      <c r="F229" s="246" t="str">
        <f t="shared" si="52"/>
        <v>V13</v>
      </c>
      <c r="G229" s="253" t="str">
        <f t="shared" si="53"/>
        <v>A10V13</v>
      </c>
      <c r="H229" s="254">
        <f>VLOOKUP(G229,'Assets+Vulnerabilities'!$H$4:$I$318,2,FALSE)</f>
        <v>4</v>
      </c>
      <c r="I229" s="255" t="s">
        <v>425</v>
      </c>
      <c r="J229" s="246" t="str">
        <f t="shared" si="54"/>
        <v>T19</v>
      </c>
      <c r="K229" s="246" t="str">
        <f t="shared" si="55"/>
        <v>T19</v>
      </c>
      <c r="L229" s="178">
        <f>VLOOKUP(K229,Threats!$J$4:$K$33,2,FALSE)</f>
        <v>2</v>
      </c>
      <c r="M229" s="178" t="str">
        <f t="shared" si="56"/>
        <v>A10.V13.T19</v>
      </c>
      <c r="N229" s="297">
        <f>C229+H229+L229-3</f>
        <v>6.8000000000000007</v>
      </c>
      <c r="O229" s="273">
        <f t="shared" si="57"/>
        <v>7</v>
      </c>
      <c r="P229"/>
    </row>
    <row r="230" spans="1:16" ht="36">
      <c r="A230" s="243" t="s">
        <v>107</v>
      </c>
      <c r="B230" s="244" t="s">
        <v>108</v>
      </c>
      <c r="C230" s="245">
        <f>VLOOKUP(A230,Assets!$B$28:$C$47,2,FALSE)</f>
        <v>3.8</v>
      </c>
      <c r="D230" s="244" t="s">
        <v>390</v>
      </c>
      <c r="E230" s="246" t="str">
        <f t="shared" si="51"/>
        <v>V13</v>
      </c>
      <c r="F230" s="246" t="str">
        <f t="shared" si="52"/>
        <v>V13</v>
      </c>
      <c r="G230" s="253" t="str">
        <f t="shared" si="53"/>
        <v>A10V13</v>
      </c>
      <c r="H230" s="254">
        <f>VLOOKUP(G230,'Assets+Vulnerabilities'!$H$4:$I$318,2,FALSE)</f>
        <v>4</v>
      </c>
      <c r="I230" s="255" t="s">
        <v>432</v>
      </c>
      <c r="J230" s="246" t="str">
        <f t="shared" si="54"/>
        <v>T20</v>
      </c>
      <c r="K230" s="246" t="str">
        <f t="shared" si="55"/>
        <v>T20</v>
      </c>
      <c r="L230" s="178">
        <f>VLOOKUP(K230,Threats!$J$4:$K$33,2,FALSE)</f>
        <v>3</v>
      </c>
      <c r="M230" s="178" t="str">
        <f t="shared" si="56"/>
        <v>A10.V13.T20</v>
      </c>
      <c r="N230" s="297">
        <f t="shared" si="58"/>
        <v>8.8000000000000007</v>
      </c>
      <c r="O230" s="273">
        <f t="shared" si="57"/>
        <v>9</v>
      </c>
      <c r="P230"/>
    </row>
    <row r="231" spans="1:16" ht="24">
      <c r="A231" s="243" t="s">
        <v>107</v>
      </c>
      <c r="B231" s="244" t="s">
        <v>108</v>
      </c>
      <c r="C231" s="245">
        <f>VLOOKUP(A231,Assets!$B$28:$C$47,2,FALSE)</f>
        <v>3.8</v>
      </c>
      <c r="D231" s="244" t="s">
        <v>390</v>
      </c>
      <c r="E231" s="246" t="str">
        <f t="shared" si="51"/>
        <v>V13</v>
      </c>
      <c r="F231" s="246" t="str">
        <f t="shared" si="52"/>
        <v>V13</v>
      </c>
      <c r="G231" s="253" t="str">
        <f t="shared" si="53"/>
        <v>A10V13</v>
      </c>
      <c r="H231" s="254">
        <f>VLOOKUP(G231,'Assets+Vulnerabilities'!$H$4:$I$318,2,FALSE)</f>
        <v>4</v>
      </c>
      <c r="I231" s="255" t="s">
        <v>426</v>
      </c>
      <c r="J231" s="246" t="str">
        <f t="shared" si="54"/>
        <v>T21</v>
      </c>
      <c r="K231" s="246" t="str">
        <f t="shared" si="55"/>
        <v>T21</v>
      </c>
      <c r="L231" s="178">
        <f>VLOOKUP(K231,Threats!$J$4:$K$33,2,FALSE)</f>
        <v>4</v>
      </c>
      <c r="M231" s="178" t="str">
        <f t="shared" si="56"/>
        <v>A10.V13.T21</v>
      </c>
      <c r="N231" s="297">
        <f t="shared" si="58"/>
        <v>9.8000000000000007</v>
      </c>
      <c r="O231" s="273">
        <f t="shared" si="57"/>
        <v>10</v>
      </c>
      <c r="P231"/>
    </row>
    <row r="232" spans="1:16" ht="24">
      <c r="A232" s="243" t="s">
        <v>107</v>
      </c>
      <c r="B232" s="244" t="s">
        <v>108</v>
      </c>
      <c r="C232" s="245">
        <f>VLOOKUP(A232,Assets!$B$28:$C$47,2,FALSE)</f>
        <v>3.8</v>
      </c>
      <c r="D232" s="244" t="s">
        <v>390</v>
      </c>
      <c r="E232" s="246" t="str">
        <f t="shared" si="51"/>
        <v>V13</v>
      </c>
      <c r="F232" s="246" t="str">
        <f t="shared" si="52"/>
        <v>V13</v>
      </c>
      <c r="G232" s="253" t="str">
        <f t="shared" si="53"/>
        <v>A10V13</v>
      </c>
      <c r="H232" s="254">
        <f>VLOOKUP(G232,'Assets+Vulnerabilities'!$H$4:$I$318,2,FALSE)</f>
        <v>4</v>
      </c>
      <c r="I232" s="255" t="s">
        <v>412</v>
      </c>
      <c r="J232" s="246" t="str">
        <f t="shared" si="54"/>
        <v>T22</v>
      </c>
      <c r="K232" s="246" t="str">
        <f t="shared" si="55"/>
        <v>T22</v>
      </c>
      <c r="L232" s="178">
        <f>VLOOKUP(K232,Threats!$J$4:$K$33,2,FALSE)</f>
        <v>4</v>
      </c>
      <c r="M232" s="178" t="str">
        <f t="shared" si="56"/>
        <v>A10.V13.T22</v>
      </c>
      <c r="N232" s="297">
        <f t="shared" si="58"/>
        <v>9.8000000000000007</v>
      </c>
      <c r="O232" s="273">
        <f t="shared" si="57"/>
        <v>10</v>
      </c>
      <c r="P232"/>
    </row>
    <row r="233" spans="1:16" ht="24">
      <c r="A233" s="243" t="s">
        <v>107</v>
      </c>
      <c r="B233" s="244" t="s">
        <v>108</v>
      </c>
      <c r="C233" s="245">
        <f>VLOOKUP(A233,Assets!$B$28:$C$47,2,FALSE)</f>
        <v>3.8</v>
      </c>
      <c r="D233" s="244" t="s">
        <v>372</v>
      </c>
      <c r="E233" s="246" t="str">
        <f t="shared" si="51"/>
        <v>V12</v>
      </c>
      <c r="F233" s="246" t="str">
        <f t="shared" si="52"/>
        <v>V12</v>
      </c>
      <c r="G233" s="253" t="str">
        <f t="shared" si="53"/>
        <v>A10V12</v>
      </c>
      <c r="H233" s="254">
        <f>VLOOKUP(G233,'Assets+Vulnerabilities'!$H$4:$I$318,2,FALSE)</f>
        <v>3</v>
      </c>
      <c r="I233" s="255" t="s">
        <v>418</v>
      </c>
      <c r="J233" s="246" t="str">
        <f t="shared" si="54"/>
        <v>T9.</v>
      </c>
      <c r="K233" s="246" t="str">
        <f t="shared" si="55"/>
        <v>T9</v>
      </c>
      <c r="L233" s="178">
        <f>VLOOKUP(K233,Threats!$J$4:$K$33,2,FALSE)</f>
        <v>3</v>
      </c>
      <c r="M233" s="178" t="str">
        <f t="shared" si="56"/>
        <v>A10.V12.T9</v>
      </c>
      <c r="N233" s="297">
        <f t="shared" ref="N233:N242" si="62">C233+H233+L233-3</f>
        <v>6.8000000000000007</v>
      </c>
      <c r="O233" s="273">
        <f t="shared" si="57"/>
        <v>7</v>
      </c>
      <c r="P233"/>
    </row>
    <row r="234" spans="1:16" ht="24">
      <c r="A234" s="243" t="s">
        <v>107</v>
      </c>
      <c r="B234" s="244" t="s">
        <v>108</v>
      </c>
      <c r="C234" s="245">
        <f>VLOOKUP(A234,Assets!$B$28:$C$47,2,FALSE)</f>
        <v>3.8</v>
      </c>
      <c r="D234" s="244" t="s">
        <v>372</v>
      </c>
      <c r="E234" s="246" t="str">
        <f t="shared" si="51"/>
        <v>V12</v>
      </c>
      <c r="F234" s="246" t="str">
        <f t="shared" si="52"/>
        <v>V12</v>
      </c>
      <c r="G234" s="253" t="str">
        <f t="shared" si="53"/>
        <v>A10V12</v>
      </c>
      <c r="H234" s="254">
        <f>VLOOKUP(G234,'Assets+Vulnerabilities'!$H$4:$I$318,2,FALSE)</f>
        <v>3</v>
      </c>
      <c r="I234" s="255" t="s">
        <v>436</v>
      </c>
      <c r="J234" s="246" t="str">
        <f t="shared" si="54"/>
        <v>T10</v>
      </c>
      <c r="K234" s="246" t="str">
        <f t="shared" si="55"/>
        <v>T10</v>
      </c>
      <c r="L234" s="178">
        <f>VLOOKUP(K234,Threats!$J$4:$K$33,2,FALSE)</f>
        <v>4</v>
      </c>
      <c r="M234" s="178" t="str">
        <f t="shared" si="56"/>
        <v>A10.V12.T10</v>
      </c>
      <c r="N234" s="297">
        <f t="shared" si="62"/>
        <v>7.8000000000000007</v>
      </c>
      <c r="O234" s="273">
        <f t="shared" si="57"/>
        <v>8</v>
      </c>
      <c r="P234"/>
    </row>
    <row r="235" spans="1:16" ht="24">
      <c r="A235" s="243" t="s">
        <v>107</v>
      </c>
      <c r="B235" s="244" t="s">
        <v>108</v>
      </c>
      <c r="C235" s="245">
        <f>VLOOKUP(A235,Assets!$B$28:$C$47,2,FALSE)</f>
        <v>3.8</v>
      </c>
      <c r="D235" s="244" t="s">
        <v>372</v>
      </c>
      <c r="E235" s="246" t="str">
        <f t="shared" si="51"/>
        <v>V12</v>
      </c>
      <c r="F235" s="246" t="str">
        <f t="shared" si="52"/>
        <v>V12</v>
      </c>
      <c r="G235" s="253" t="str">
        <f t="shared" si="53"/>
        <v>A10V12</v>
      </c>
      <c r="H235" s="254">
        <f>VLOOKUP(G235,'Assets+Vulnerabilities'!$H$4:$I$318,2,FALSE)</f>
        <v>3</v>
      </c>
      <c r="I235" s="255" t="s">
        <v>406</v>
      </c>
      <c r="J235" s="246" t="str">
        <f t="shared" si="54"/>
        <v>T11</v>
      </c>
      <c r="K235" s="246" t="str">
        <f t="shared" si="55"/>
        <v>T11</v>
      </c>
      <c r="L235" s="178">
        <f>VLOOKUP(K235,Threats!$J$4:$K$33,2,FALSE)</f>
        <v>3</v>
      </c>
      <c r="M235" s="178" t="str">
        <f t="shared" si="56"/>
        <v>A10.V12.T11</v>
      </c>
      <c r="N235" s="297">
        <f t="shared" si="62"/>
        <v>6.8000000000000007</v>
      </c>
      <c r="O235" s="273">
        <f t="shared" si="57"/>
        <v>7</v>
      </c>
      <c r="P235"/>
    </row>
    <row r="236" spans="1:16" ht="24">
      <c r="A236" s="243" t="s">
        <v>107</v>
      </c>
      <c r="B236" s="244" t="s">
        <v>108</v>
      </c>
      <c r="C236" s="245">
        <f>VLOOKUP(A236,Assets!$B$28:$C$47,2,FALSE)</f>
        <v>3.8</v>
      </c>
      <c r="D236" s="244" t="s">
        <v>372</v>
      </c>
      <c r="E236" s="246" t="str">
        <f t="shared" si="51"/>
        <v>V12</v>
      </c>
      <c r="F236" s="246" t="str">
        <f t="shared" si="52"/>
        <v>V12</v>
      </c>
      <c r="G236" s="253" t="str">
        <f t="shared" si="53"/>
        <v>A10V12</v>
      </c>
      <c r="H236" s="254">
        <f>VLOOKUP(G236,'Assets+Vulnerabilities'!$H$4:$I$318,2,FALSE)</f>
        <v>3</v>
      </c>
      <c r="I236" s="255" t="s">
        <v>480</v>
      </c>
      <c r="J236" s="246" t="str">
        <f t="shared" si="54"/>
        <v>T12</v>
      </c>
      <c r="K236" s="246" t="str">
        <f t="shared" si="55"/>
        <v>T12</v>
      </c>
      <c r="L236" s="178">
        <f>VLOOKUP(K236,Threats!$J$4:$K$33,2,FALSE)</f>
        <v>4</v>
      </c>
      <c r="M236" s="178" t="str">
        <f t="shared" si="56"/>
        <v>A10.V12.T12</v>
      </c>
      <c r="N236" s="297">
        <f t="shared" si="62"/>
        <v>7.8000000000000007</v>
      </c>
      <c r="O236" s="273">
        <f t="shared" si="57"/>
        <v>8</v>
      </c>
      <c r="P236"/>
    </row>
    <row r="237" spans="1:16" ht="24">
      <c r="A237" s="243" t="s">
        <v>107</v>
      </c>
      <c r="B237" s="244" t="s">
        <v>108</v>
      </c>
      <c r="C237" s="245">
        <f>VLOOKUP(A237,Assets!$B$28:$C$47,2,FALSE)</f>
        <v>3.8</v>
      </c>
      <c r="D237" s="244" t="s">
        <v>372</v>
      </c>
      <c r="E237" s="246" t="str">
        <f t="shared" si="51"/>
        <v>V12</v>
      </c>
      <c r="F237" s="246" t="str">
        <f t="shared" si="52"/>
        <v>V12</v>
      </c>
      <c r="G237" s="253" t="str">
        <f t="shared" si="53"/>
        <v>A10V12</v>
      </c>
      <c r="H237" s="254">
        <f>VLOOKUP(G237,'Assets+Vulnerabilities'!$H$4:$I$318,2,FALSE)</f>
        <v>3</v>
      </c>
      <c r="I237" s="255" t="s">
        <v>420</v>
      </c>
      <c r="J237" s="246" t="str">
        <f t="shared" si="54"/>
        <v>T30</v>
      </c>
      <c r="K237" s="246" t="str">
        <f t="shared" si="55"/>
        <v>T30</v>
      </c>
      <c r="L237" s="178">
        <f>VLOOKUP(K237,Threats!$J$4:$K$33,2,FALSE)</f>
        <v>4</v>
      </c>
      <c r="M237" s="178" t="str">
        <f t="shared" si="56"/>
        <v>A10.V12.T30</v>
      </c>
      <c r="N237" s="297">
        <f t="shared" si="62"/>
        <v>7.8000000000000007</v>
      </c>
      <c r="O237" s="273">
        <f t="shared" si="57"/>
        <v>8</v>
      </c>
      <c r="P237"/>
    </row>
    <row r="238" spans="1:16" ht="24">
      <c r="A238" s="243" t="s">
        <v>107</v>
      </c>
      <c r="B238" s="244" t="s">
        <v>108</v>
      </c>
      <c r="C238" s="245">
        <f>VLOOKUP(A238,Assets!$B$28:$C$47,2,FALSE)</f>
        <v>3.8</v>
      </c>
      <c r="D238" s="244" t="s">
        <v>372</v>
      </c>
      <c r="E238" s="246" t="str">
        <f t="shared" si="51"/>
        <v>V12</v>
      </c>
      <c r="F238" s="246" t="str">
        <f t="shared" si="52"/>
        <v>V12</v>
      </c>
      <c r="G238" s="253" t="str">
        <f t="shared" si="53"/>
        <v>A10V12</v>
      </c>
      <c r="H238" s="254">
        <f>VLOOKUP(G238,'Assets+Vulnerabilities'!$H$4:$I$318,2,FALSE)</f>
        <v>3</v>
      </c>
      <c r="I238" s="255" t="s">
        <v>418</v>
      </c>
      <c r="J238" s="246" t="str">
        <f t="shared" si="54"/>
        <v>T9.</v>
      </c>
      <c r="K238" s="246" t="str">
        <f t="shared" si="55"/>
        <v>T9</v>
      </c>
      <c r="L238" s="178">
        <f>VLOOKUP(K238,Threats!$J$4:$K$33,2,FALSE)</f>
        <v>3</v>
      </c>
      <c r="M238" s="178" t="str">
        <f t="shared" si="56"/>
        <v>A10.V12.T9</v>
      </c>
      <c r="N238" s="297">
        <f t="shared" si="62"/>
        <v>6.8000000000000007</v>
      </c>
      <c r="O238" s="273">
        <f t="shared" si="57"/>
        <v>7</v>
      </c>
      <c r="P238"/>
    </row>
    <row r="239" spans="1:16" ht="24">
      <c r="A239" s="243" t="s">
        <v>107</v>
      </c>
      <c r="B239" s="244" t="s">
        <v>108</v>
      </c>
      <c r="C239" s="245">
        <f>VLOOKUP(A239,Assets!$B$28:$C$47,2,FALSE)</f>
        <v>3.8</v>
      </c>
      <c r="D239" s="244" t="s">
        <v>372</v>
      </c>
      <c r="E239" s="246" t="str">
        <f t="shared" si="51"/>
        <v>V12</v>
      </c>
      <c r="F239" s="246" t="str">
        <f t="shared" si="52"/>
        <v>V12</v>
      </c>
      <c r="G239" s="253" t="str">
        <f t="shared" si="53"/>
        <v>A10V12</v>
      </c>
      <c r="H239" s="254">
        <f>VLOOKUP(G239,'Assets+Vulnerabilities'!$H$4:$I$318,2,FALSE)</f>
        <v>3</v>
      </c>
      <c r="I239" s="255" t="s">
        <v>436</v>
      </c>
      <c r="J239" s="246" t="str">
        <f t="shared" si="54"/>
        <v>T10</v>
      </c>
      <c r="K239" s="246" t="str">
        <f t="shared" si="55"/>
        <v>T10</v>
      </c>
      <c r="L239" s="178">
        <f>VLOOKUP(K239,Threats!$J$4:$K$33,2,FALSE)</f>
        <v>4</v>
      </c>
      <c r="M239" s="178" t="str">
        <f t="shared" si="56"/>
        <v>A10.V12.T10</v>
      </c>
      <c r="N239" s="297">
        <f t="shared" si="62"/>
        <v>7.8000000000000007</v>
      </c>
      <c r="O239" s="273">
        <f t="shared" si="57"/>
        <v>8</v>
      </c>
      <c r="P239"/>
    </row>
    <row r="240" spans="1:16" ht="24">
      <c r="A240" s="243" t="s">
        <v>107</v>
      </c>
      <c r="B240" s="244" t="s">
        <v>108</v>
      </c>
      <c r="C240" s="245">
        <f>VLOOKUP(A240,Assets!$B$28:$C$47,2,FALSE)</f>
        <v>3.8</v>
      </c>
      <c r="D240" s="244" t="s">
        <v>372</v>
      </c>
      <c r="E240" s="246" t="str">
        <f t="shared" si="51"/>
        <v>V12</v>
      </c>
      <c r="F240" s="246" t="str">
        <f t="shared" si="52"/>
        <v>V12</v>
      </c>
      <c r="G240" s="253" t="str">
        <f t="shared" si="53"/>
        <v>A10V12</v>
      </c>
      <c r="H240" s="254">
        <f>VLOOKUP(G240,'Assets+Vulnerabilities'!$H$4:$I$318,2,FALSE)</f>
        <v>3</v>
      </c>
      <c r="I240" s="255" t="s">
        <v>406</v>
      </c>
      <c r="J240" s="246" t="str">
        <f t="shared" si="54"/>
        <v>T11</v>
      </c>
      <c r="K240" s="246" t="str">
        <f t="shared" si="55"/>
        <v>T11</v>
      </c>
      <c r="L240" s="178">
        <f>VLOOKUP(K240,Threats!$J$4:$K$33,2,FALSE)</f>
        <v>3</v>
      </c>
      <c r="M240" s="178" t="str">
        <f t="shared" si="56"/>
        <v>A10.V12.T11</v>
      </c>
      <c r="N240" s="297">
        <f t="shared" si="62"/>
        <v>6.8000000000000007</v>
      </c>
      <c r="O240" s="273">
        <f t="shared" si="57"/>
        <v>7</v>
      </c>
      <c r="P240"/>
    </row>
    <row r="241" spans="1:16" ht="24">
      <c r="A241" s="243" t="s">
        <v>107</v>
      </c>
      <c r="B241" s="244" t="s">
        <v>108</v>
      </c>
      <c r="C241" s="245">
        <f>VLOOKUP(A241,Assets!$B$28:$C$47,2,FALSE)</f>
        <v>3.8</v>
      </c>
      <c r="D241" s="244" t="s">
        <v>372</v>
      </c>
      <c r="E241" s="246" t="str">
        <f t="shared" si="51"/>
        <v>V12</v>
      </c>
      <c r="F241" s="246" t="str">
        <f t="shared" si="52"/>
        <v>V12</v>
      </c>
      <c r="G241" s="253" t="str">
        <f t="shared" si="53"/>
        <v>A10V12</v>
      </c>
      <c r="H241" s="254">
        <f>VLOOKUP(G241,'Assets+Vulnerabilities'!$H$4:$I$318,2,FALSE)</f>
        <v>3</v>
      </c>
      <c r="I241" s="255" t="s">
        <v>480</v>
      </c>
      <c r="J241" s="246" t="str">
        <f t="shared" si="54"/>
        <v>T12</v>
      </c>
      <c r="K241" s="246" t="str">
        <f t="shared" si="55"/>
        <v>T12</v>
      </c>
      <c r="L241" s="178">
        <f>VLOOKUP(K241,Threats!$J$4:$K$33,2,FALSE)</f>
        <v>4</v>
      </c>
      <c r="M241" s="178" t="str">
        <f t="shared" si="56"/>
        <v>A10.V12.T12</v>
      </c>
      <c r="N241" s="297">
        <f t="shared" si="62"/>
        <v>7.8000000000000007</v>
      </c>
      <c r="O241" s="273">
        <f t="shared" si="57"/>
        <v>8</v>
      </c>
      <c r="P241"/>
    </row>
    <row r="242" spans="1:16" ht="24">
      <c r="A242" s="243" t="s">
        <v>107</v>
      </c>
      <c r="B242" s="244" t="s">
        <v>108</v>
      </c>
      <c r="C242" s="245">
        <f>VLOOKUP(A242,Assets!$B$28:$C$47,2,FALSE)</f>
        <v>3.8</v>
      </c>
      <c r="D242" s="244" t="s">
        <v>372</v>
      </c>
      <c r="E242" s="246" t="str">
        <f t="shared" si="51"/>
        <v>V12</v>
      </c>
      <c r="F242" s="246" t="str">
        <f t="shared" si="52"/>
        <v>V12</v>
      </c>
      <c r="G242" s="253" t="str">
        <f t="shared" si="53"/>
        <v>A10V12</v>
      </c>
      <c r="H242" s="254">
        <f>VLOOKUP(G242,'Assets+Vulnerabilities'!$H$4:$I$318,2,FALSE)</f>
        <v>3</v>
      </c>
      <c r="I242" s="255" t="s">
        <v>420</v>
      </c>
      <c r="J242" s="246" t="str">
        <f t="shared" si="54"/>
        <v>T30</v>
      </c>
      <c r="K242" s="246" t="str">
        <f t="shared" si="55"/>
        <v>T30</v>
      </c>
      <c r="L242" s="178">
        <f>VLOOKUP(K242,Threats!$J$4:$K$33,2,FALSE)</f>
        <v>4</v>
      </c>
      <c r="M242" s="178" t="str">
        <f t="shared" si="56"/>
        <v>A10.V12.T30</v>
      </c>
      <c r="N242" s="297">
        <f t="shared" si="62"/>
        <v>7.8000000000000007</v>
      </c>
      <c r="O242" s="273">
        <f t="shared" si="57"/>
        <v>8</v>
      </c>
      <c r="P242"/>
    </row>
    <row r="243" spans="1:16" ht="48">
      <c r="A243" s="243" t="s">
        <v>107</v>
      </c>
      <c r="B243" s="244" t="s">
        <v>108</v>
      </c>
      <c r="C243" s="245">
        <f>VLOOKUP(A243,Assets!$B$28:$C$47,2,FALSE)</f>
        <v>3.8</v>
      </c>
      <c r="D243" s="244" t="s">
        <v>372</v>
      </c>
      <c r="E243" s="246" t="str">
        <f t="shared" si="51"/>
        <v>V12</v>
      </c>
      <c r="F243" s="246" t="str">
        <f t="shared" si="52"/>
        <v>V12</v>
      </c>
      <c r="G243" s="253" t="str">
        <f t="shared" si="53"/>
        <v>A10V12</v>
      </c>
      <c r="H243" s="254">
        <f>VLOOKUP(G243,'Assets+Vulnerabilities'!$H$4:$I$318,2,FALSE)</f>
        <v>3</v>
      </c>
      <c r="I243" s="255" t="s">
        <v>479</v>
      </c>
      <c r="J243" s="246" t="str">
        <f t="shared" si="54"/>
        <v>T13</v>
      </c>
      <c r="K243" s="246" t="str">
        <f t="shared" si="55"/>
        <v>T13</v>
      </c>
      <c r="L243" s="178">
        <f>VLOOKUP(K243,Threats!$J$4:$K$33,2,FALSE)</f>
        <v>4</v>
      </c>
      <c r="M243" s="178" t="str">
        <f t="shared" si="56"/>
        <v>A10.V12.T13</v>
      </c>
      <c r="N243" s="297">
        <f t="shared" si="58"/>
        <v>8.8000000000000007</v>
      </c>
      <c r="O243" s="273">
        <f t="shared" si="57"/>
        <v>9</v>
      </c>
      <c r="P243"/>
    </row>
    <row r="244" spans="1:16" ht="24">
      <c r="A244" s="243" t="s">
        <v>107</v>
      </c>
      <c r="B244" s="244" t="s">
        <v>108</v>
      </c>
      <c r="C244" s="245">
        <f>VLOOKUP(A244,Assets!$B$28:$C$47,2,FALSE)</f>
        <v>3.8</v>
      </c>
      <c r="D244" s="244" t="s">
        <v>475</v>
      </c>
      <c r="E244" s="246" t="str">
        <f t="shared" si="51"/>
        <v>V18</v>
      </c>
      <c r="F244" s="246" t="str">
        <f t="shared" si="52"/>
        <v>V18</v>
      </c>
      <c r="G244" s="253" t="str">
        <f t="shared" si="53"/>
        <v>A10V18</v>
      </c>
      <c r="H244" s="254">
        <f>VLOOKUP(G244,'Assets+Vulnerabilities'!$H$4:$I$318,2,FALSE)</f>
        <v>4</v>
      </c>
      <c r="I244" s="255" t="s">
        <v>420</v>
      </c>
      <c r="J244" s="246" t="str">
        <f t="shared" si="54"/>
        <v>T30</v>
      </c>
      <c r="K244" s="246" t="str">
        <f t="shared" si="55"/>
        <v>T30</v>
      </c>
      <c r="L244" s="178">
        <f>VLOOKUP(K244,Threats!$J$4:$K$33,2,FALSE)</f>
        <v>4</v>
      </c>
      <c r="M244" s="178" t="str">
        <f t="shared" si="56"/>
        <v>A10.V18.T30</v>
      </c>
      <c r="N244" s="297">
        <f t="shared" ref="N244:N245" si="63">C244+H244+L244-3</f>
        <v>8.8000000000000007</v>
      </c>
      <c r="O244" s="273">
        <f t="shared" si="57"/>
        <v>9</v>
      </c>
      <c r="P244"/>
    </row>
    <row r="245" spans="1:16" ht="24">
      <c r="A245" s="243" t="s">
        <v>107</v>
      </c>
      <c r="B245" s="244" t="s">
        <v>108</v>
      </c>
      <c r="C245" s="245">
        <f>VLOOKUP(A245,Assets!$B$28:$C$47,2,FALSE)</f>
        <v>3.8</v>
      </c>
      <c r="D245" s="244" t="s">
        <v>379</v>
      </c>
      <c r="E245" s="246" t="str">
        <f t="shared" si="51"/>
        <v>V21</v>
      </c>
      <c r="F245" s="246" t="str">
        <f t="shared" si="52"/>
        <v>V21</v>
      </c>
      <c r="G245" s="253" t="str">
        <f t="shared" si="53"/>
        <v>A10V21</v>
      </c>
      <c r="H245" s="254">
        <f>VLOOKUP(G245,'Assets+Vulnerabilities'!$H$4:$I$318,2,FALSE)</f>
        <v>4</v>
      </c>
      <c r="I245" s="255" t="s">
        <v>408</v>
      </c>
      <c r="J245" s="246" t="str">
        <f t="shared" si="54"/>
        <v>T2.</v>
      </c>
      <c r="K245" s="246" t="str">
        <f t="shared" si="55"/>
        <v>T2</v>
      </c>
      <c r="L245" s="178">
        <f>VLOOKUP(K245,Threats!$J$4:$K$33,2,FALSE)</f>
        <v>5</v>
      </c>
      <c r="M245" s="178" t="str">
        <f t="shared" si="56"/>
        <v>A10.V21.T2</v>
      </c>
      <c r="N245" s="297">
        <f t="shared" si="63"/>
        <v>9.8000000000000007</v>
      </c>
      <c r="O245" s="273">
        <f t="shared" si="57"/>
        <v>10</v>
      </c>
      <c r="P245"/>
    </row>
    <row r="246" spans="1:16" ht="24">
      <c r="A246" s="243" t="s">
        <v>107</v>
      </c>
      <c r="B246" s="244" t="s">
        <v>108</v>
      </c>
      <c r="C246" s="245">
        <f>VLOOKUP(A246,Assets!$B$28:$C$47,2,FALSE)</f>
        <v>3.8</v>
      </c>
      <c r="D246" s="244" t="s">
        <v>379</v>
      </c>
      <c r="E246" s="246" t="str">
        <f t="shared" si="51"/>
        <v>V21</v>
      </c>
      <c r="F246" s="246" t="str">
        <f t="shared" si="52"/>
        <v>V21</v>
      </c>
      <c r="G246" s="253" t="str">
        <f t="shared" si="53"/>
        <v>A10V21</v>
      </c>
      <c r="H246" s="254">
        <f>VLOOKUP(G246,'Assets+Vulnerabilities'!$H$4:$I$318,2,FALSE)</f>
        <v>4</v>
      </c>
      <c r="I246" s="255" t="s">
        <v>151</v>
      </c>
      <c r="J246" s="246" t="str">
        <f t="shared" si="54"/>
        <v>T5.</v>
      </c>
      <c r="K246" s="246" t="str">
        <f t="shared" si="55"/>
        <v>T5</v>
      </c>
      <c r="L246" s="178">
        <f>VLOOKUP(K246,Threats!$J$4:$K$33,2,FALSE)</f>
        <v>3</v>
      </c>
      <c r="M246" s="178" t="str">
        <f t="shared" si="56"/>
        <v>A10.V21.T5</v>
      </c>
      <c r="N246" s="297">
        <f t="shared" si="58"/>
        <v>8.8000000000000007</v>
      </c>
      <c r="O246" s="273">
        <f t="shared" si="57"/>
        <v>9</v>
      </c>
      <c r="P246"/>
    </row>
    <row r="247" spans="1:16" ht="24">
      <c r="A247" s="243" t="s">
        <v>107</v>
      </c>
      <c r="B247" s="244" t="s">
        <v>108</v>
      </c>
      <c r="C247" s="245">
        <f>VLOOKUP(A247,Assets!$B$28:$C$47,2,FALSE)</f>
        <v>3.8</v>
      </c>
      <c r="D247" s="244" t="s">
        <v>379</v>
      </c>
      <c r="E247" s="246" t="str">
        <f t="shared" si="51"/>
        <v>V21</v>
      </c>
      <c r="F247" s="246" t="str">
        <f t="shared" si="52"/>
        <v>V21</v>
      </c>
      <c r="G247" s="253" t="str">
        <f t="shared" si="53"/>
        <v>A10V21</v>
      </c>
      <c r="H247" s="254">
        <f>VLOOKUP(G247,'Assets+Vulnerabilities'!$H$4:$I$318,2,FALSE)</f>
        <v>4</v>
      </c>
      <c r="I247" s="255" t="s">
        <v>431</v>
      </c>
      <c r="J247" s="246" t="str">
        <f t="shared" si="54"/>
        <v>T6.</v>
      </c>
      <c r="K247" s="246" t="str">
        <f t="shared" si="55"/>
        <v>T6</v>
      </c>
      <c r="L247" s="178">
        <f>VLOOKUP(K247,Threats!$J$4:$K$33,2,FALSE)</f>
        <v>4</v>
      </c>
      <c r="M247" s="178" t="str">
        <f t="shared" si="56"/>
        <v>A10.V21.T6</v>
      </c>
      <c r="N247" s="297">
        <f t="shared" ref="N247:N248" si="64">C247+H247+L247-3</f>
        <v>8.8000000000000007</v>
      </c>
      <c r="O247" s="273">
        <f t="shared" si="57"/>
        <v>9</v>
      </c>
      <c r="P247"/>
    </row>
    <row r="248" spans="1:16" ht="36">
      <c r="A248" s="243" t="s">
        <v>107</v>
      </c>
      <c r="B248" s="244" t="s">
        <v>108</v>
      </c>
      <c r="C248" s="245">
        <f>VLOOKUP(A248,Assets!$B$28:$C$47,2,FALSE)</f>
        <v>3.8</v>
      </c>
      <c r="D248" s="244" t="s">
        <v>379</v>
      </c>
      <c r="E248" s="246" t="str">
        <f t="shared" si="51"/>
        <v>V21</v>
      </c>
      <c r="F248" s="246" t="str">
        <f t="shared" si="52"/>
        <v>V21</v>
      </c>
      <c r="G248" s="253" t="str">
        <f t="shared" si="53"/>
        <v>A10V21</v>
      </c>
      <c r="H248" s="254">
        <f>VLOOKUP(G248,'Assets+Vulnerabilities'!$H$4:$I$318,2,FALSE)</f>
        <v>4</v>
      </c>
      <c r="I248" s="255" t="s">
        <v>417</v>
      </c>
      <c r="J248" s="246" t="str">
        <f t="shared" si="54"/>
        <v>T8.</v>
      </c>
      <c r="K248" s="246" t="str">
        <f t="shared" si="55"/>
        <v>T8</v>
      </c>
      <c r="L248" s="178">
        <f>VLOOKUP(K248,Threats!$J$4:$K$33,2,FALSE)</f>
        <v>4</v>
      </c>
      <c r="M248" s="178" t="str">
        <f t="shared" si="56"/>
        <v>A10.V21.T8</v>
      </c>
      <c r="N248" s="297">
        <f t="shared" si="64"/>
        <v>8.8000000000000007</v>
      </c>
      <c r="O248" s="273">
        <f t="shared" si="57"/>
        <v>9</v>
      </c>
      <c r="P248" s="22"/>
    </row>
    <row r="249" spans="1:16" ht="24">
      <c r="A249" s="243" t="s">
        <v>107</v>
      </c>
      <c r="B249" s="244" t="s">
        <v>108</v>
      </c>
      <c r="C249" s="245">
        <f>VLOOKUP(A249,Assets!$B$28:$C$47,2,FALSE)</f>
        <v>3.8</v>
      </c>
      <c r="D249" s="244" t="s">
        <v>379</v>
      </c>
      <c r="E249" s="246" t="str">
        <f t="shared" si="51"/>
        <v>V21</v>
      </c>
      <c r="F249" s="246" t="str">
        <f t="shared" si="52"/>
        <v>V21</v>
      </c>
      <c r="G249" s="253" t="str">
        <f t="shared" si="53"/>
        <v>A10V21</v>
      </c>
      <c r="H249" s="254">
        <f>VLOOKUP(G249,'Assets+Vulnerabilities'!$H$4:$I$318,2,FALSE)</f>
        <v>4</v>
      </c>
      <c r="I249" s="255" t="s">
        <v>409</v>
      </c>
      <c r="J249" s="246" t="str">
        <f t="shared" si="54"/>
        <v>T14</v>
      </c>
      <c r="K249" s="246" t="str">
        <f t="shared" si="55"/>
        <v>T14</v>
      </c>
      <c r="L249" s="178">
        <f>VLOOKUP(K249,Threats!$J$4:$K$33,2,FALSE)</f>
        <v>4</v>
      </c>
      <c r="M249" s="178" t="str">
        <f t="shared" si="56"/>
        <v>A10.V21.T14</v>
      </c>
      <c r="N249" s="297">
        <f t="shared" si="58"/>
        <v>9.8000000000000007</v>
      </c>
      <c r="O249" s="273">
        <f t="shared" si="57"/>
        <v>10</v>
      </c>
      <c r="P249" s="22"/>
    </row>
    <row r="250" spans="1:16" ht="24">
      <c r="A250" s="243" t="s">
        <v>107</v>
      </c>
      <c r="B250" s="244" t="s">
        <v>108</v>
      </c>
      <c r="C250" s="245">
        <f>VLOOKUP(A250,Assets!$B$28:$C$47,2,FALSE)</f>
        <v>3.8</v>
      </c>
      <c r="D250" s="244" t="s">
        <v>389</v>
      </c>
      <c r="E250" s="246" t="str">
        <f t="shared" si="51"/>
        <v>V22</v>
      </c>
      <c r="F250" s="246" t="str">
        <f t="shared" si="52"/>
        <v>V22</v>
      </c>
      <c r="G250" s="253" t="str">
        <f t="shared" si="53"/>
        <v>A10V22</v>
      </c>
      <c r="H250" s="254">
        <f>VLOOKUP(G250,'Assets+Vulnerabilities'!$H$4:$I$318,2,FALSE)</f>
        <v>2</v>
      </c>
      <c r="I250" s="255" t="s">
        <v>424</v>
      </c>
      <c r="J250" s="246" t="str">
        <f t="shared" si="54"/>
        <v>T18</v>
      </c>
      <c r="K250" s="246" t="str">
        <f t="shared" si="55"/>
        <v>T18</v>
      </c>
      <c r="L250" s="178">
        <f>VLOOKUP(K250,Threats!$J$4:$K$33,2,FALSE)</f>
        <v>2</v>
      </c>
      <c r="M250" s="178" t="str">
        <f t="shared" si="56"/>
        <v>A10.V22.T18</v>
      </c>
      <c r="N250" s="297">
        <f t="shared" si="58"/>
        <v>5.8</v>
      </c>
      <c r="O250" s="273">
        <f t="shared" si="57"/>
        <v>6</v>
      </c>
      <c r="P250" s="22"/>
    </row>
    <row r="251" spans="1:16" ht="48">
      <c r="A251" s="243" t="s">
        <v>107</v>
      </c>
      <c r="B251" s="244" t="s">
        <v>108</v>
      </c>
      <c r="C251" s="245">
        <f>VLOOKUP(A251,Assets!$B$28:$C$47,2,FALSE)</f>
        <v>3.8</v>
      </c>
      <c r="D251" s="244" t="s">
        <v>389</v>
      </c>
      <c r="E251" s="246" t="str">
        <f t="shared" si="51"/>
        <v>V22</v>
      </c>
      <c r="F251" s="246" t="str">
        <f t="shared" si="52"/>
        <v>V22</v>
      </c>
      <c r="G251" s="253" t="str">
        <f t="shared" si="53"/>
        <v>A10V22</v>
      </c>
      <c r="H251" s="254">
        <f>VLOOKUP(G251,'Assets+Vulnerabilities'!$H$4:$I$318,2,FALSE)</f>
        <v>2</v>
      </c>
      <c r="I251" s="255" t="s">
        <v>479</v>
      </c>
      <c r="J251" s="246" t="str">
        <f t="shared" si="54"/>
        <v>T13</v>
      </c>
      <c r="K251" s="246" t="str">
        <f t="shared" si="55"/>
        <v>T13</v>
      </c>
      <c r="L251" s="178">
        <f>VLOOKUP(K251,Threats!$J$4:$K$33,2,FALSE)</f>
        <v>4</v>
      </c>
      <c r="M251" s="178" t="str">
        <f t="shared" si="56"/>
        <v>A10.V22.T13</v>
      </c>
      <c r="N251" s="297">
        <f t="shared" si="58"/>
        <v>7.8000000000000007</v>
      </c>
      <c r="O251" s="273">
        <f t="shared" si="57"/>
        <v>8</v>
      </c>
      <c r="P251" s="22"/>
    </row>
    <row r="252" spans="1:16" ht="24">
      <c r="A252" s="243" t="s">
        <v>107</v>
      </c>
      <c r="B252" s="244" t="s">
        <v>108</v>
      </c>
      <c r="C252" s="245">
        <f>VLOOKUP(A252,Assets!$B$28:$C$47,2,FALSE)</f>
        <v>3.8</v>
      </c>
      <c r="D252" s="244" t="s">
        <v>382</v>
      </c>
      <c r="E252" s="246" t="str">
        <f t="shared" si="51"/>
        <v>V38</v>
      </c>
      <c r="F252" s="246" t="str">
        <f t="shared" si="52"/>
        <v>V38</v>
      </c>
      <c r="G252" s="253" t="str">
        <f t="shared" si="53"/>
        <v>A10V38</v>
      </c>
      <c r="H252" s="254">
        <f>VLOOKUP(G252,'Assets+Vulnerabilities'!$H$4:$I$318,2,FALSE)</f>
        <v>3</v>
      </c>
      <c r="I252" s="255" t="s">
        <v>436</v>
      </c>
      <c r="J252" s="246" t="str">
        <f t="shared" si="54"/>
        <v>T10</v>
      </c>
      <c r="K252" s="246" t="str">
        <f t="shared" si="55"/>
        <v>T10</v>
      </c>
      <c r="L252" s="178">
        <f>VLOOKUP(K252,Threats!$J$4:$K$33,2,FALSE)</f>
        <v>4</v>
      </c>
      <c r="M252" s="178" t="str">
        <f t="shared" si="56"/>
        <v>A10.V38.T10</v>
      </c>
      <c r="N252" s="297">
        <f t="shared" ref="N252:N254" si="65">C252+H252+L252-3</f>
        <v>7.8000000000000007</v>
      </c>
      <c r="O252" s="273">
        <f t="shared" si="57"/>
        <v>8</v>
      </c>
      <c r="P252"/>
    </row>
    <row r="253" spans="1:16" ht="24">
      <c r="A253" s="243" t="s">
        <v>107</v>
      </c>
      <c r="B253" s="244" t="s">
        <v>108</v>
      </c>
      <c r="C253" s="245">
        <f>VLOOKUP(A253,Assets!$B$28:$C$47,2,FALSE)</f>
        <v>3.8</v>
      </c>
      <c r="D253" s="244" t="s">
        <v>382</v>
      </c>
      <c r="E253" s="246" t="str">
        <f t="shared" si="51"/>
        <v>V38</v>
      </c>
      <c r="F253" s="246" t="str">
        <f t="shared" si="52"/>
        <v>V38</v>
      </c>
      <c r="G253" s="253" t="str">
        <f t="shared" si="53"/>
        <v>A10V38</v>
      </c>
      <c r="H253" s="254">
        <f>VLOOKUP(G253,'Assets+Vulnerabilities'!$H$4:$I$318,2,FALSE)</f>
        <v>3</v>
      </c>
      <c r="I253" s="255" t="s">
        <v>406</v>
      </c>
      <c r="J253" s="246" t="str">
        <f t="shared" si="54"/>
        <v>T11</v>
      </c>
      <c r="K253" s="246" t="str">
        <f t="shared" si="55"/>
        <v>T11</v>
      </c>
      <c r="L253" s="178">
        <f>VLOOKUP(K253,Threats!$J$4:$K$33,2,FALSE)</f>
        <v>3</v>
      </c>
      <c r="M253" s="178" t="str">
        <f t="shared" si="56"/>
        <v>A10.V38.T11</v>
      </c>
      <c r="N253" s="297">
        <f t="shared" si="65"/>
        <v>6.8000000000000007</v>
      </c>
      <c r="O253" s="273">
        <f t="shared" si="57"/>
        <v>7</v>
      </c>
      <c r="P253"/>
    </row>
    <row r="254" spans="1:16" ht="24">
      <c r="A254" s="243" t="s">
        <v>107</v>
      </c>
      <c r="B254" s="244" t="s">
        <v>108</v>
      </c>
      <c r="C254" s="245">
        <f>VLOOKUP(A254,Assets!$B$28:$C$47,2,FALSE)</f>
        <v>3.8</v>
      </c>
      <c r="D254" s="244" t="s">
        <v>382</v>
      </c>
      <c r="E254" s="246" t="str">
        <f t="shared" si="51"/>
        <v>V38</v>
      </c>
      <c r="F254" s="246" t="str">
        <f t="shared" si="52"/>
        <v>V38</v>
      </c>
      <c r="G254" s="253" t="str">
        <f t="shared" si="53"/>
        <v>A10V38</v>
      </c>
      <c r="H254" s="254">
        <f>VLOOKUP(G254,'Assets+Vulnerabilities'!$H$4:$I$318,2,FALSE)</f>
        <v>3</v>
      </c>
      <c r="I254" s="255" t="s">
        <v>480</v>
      </c>
      <c r="J254" s="246" t="str">
        <f t="shared" si="54"/>
        <v>T12</v>
      </c>
      <c r="K254" s="246" t="str">
        <f t="shared" si="55"/>
        <v>T12</v>
      </c>
      <c r="L254" s="178">
        <f>VLOOKUP(K254,Threats!$J$4:$K$33,2,FALSE)</f>
        <v>4</v>
      </c>
      <c r="M254" s="178" t="str">
        <f t="shared" si="56"/>
        <v>A10.V38.T12</v>
      </c>
      <c r="N254" s="297">
        <f t="shared" si="65"/>
        <v>7.8000000000000007</v>
      </c>
      <c r="O254" s="273">
        <f t="shared" si="57"/>
        <v>8</v>
      </c>
      <c r="P254"/>
    </row>
    <row r="255" spans="1:16" ht="48">
      <c r="A255" s="243" t="s">
        <v>107</v>
      </c>
      <c r="B255" s="244" t="s">
        <v>108</v>
      </c>
      <c r="C255" s="245">
        <f>VLOOKUP(A255,Assets!$B$28:$C$47,2,FALSE)</f>
        <v>3.8</v>
      </c>
      <c r="D255" s="244" t="s">
        <v>382</v>
      </c>
      <c r="E255" s="246" t="str">
        <f t="shared" si="51"/>
        <v>V38</v>
      </c>
      <c r="F255" s="246" t="str">
        <f t="shared" si="52"/>
        <v>V38</v>
      </c>
      <c r="G255" s="253" t="str">
        <f t="shared" si="53"/>
        <v>A10V38</v>
      </c>
      <c r="H255" s="254">
        <f>VLOOKUP(G255,'Assets+Vulnerabilities'!$H$4:$I$318,2,FALSE)</f>
        <v>3</v>
      </c>
      <c r="I255" s="255" t="s">
        <v>479</v>
      </c>
      <c r="J255" s="246" t="str">
        <f t="shared" si="54"/>
        <v>T13</v>
      </c>
      <c r="K255" s="246" t="str">
        <f t="shared" si="55"/>
        <v>T13</v>
      </c>
      <c r="L255" s="178">
        <f>VLOOKUP(K255,Threats!$J$4:$K$33,2,FALSE)</f>
        <v>4</v>
      </c>
      <c r="M255" s="178" t="str">
        <f t="shared" si="56"/>
        <v>A10.V38.T13</v>
      </c>
      <c r="N255" s="297">
        <f t="shared" si="58"/>
        <v>8.8000000000000007</v>
      </c>
      <c r="O255" s="273">
        <f t="shared" si="57"/>
        <v>9</v>
      </c>
      <c r="P255"/>
    </row>
    <row r="256" spans="1:16" ht="24">
      <c r="A256" s="243" t="s">
        <v>107</v>
      </c>
      <c r="B256" s="244" t="s">
        <v>108</v>
      </c>
      <c r="C256" s="245">
        <f>VLOOKUP(A256,Assets!$B$28:$C$47,2,FALSE)</f>
        <v>3.8</v>
      </c>
      <c r="D256" s="244" t="s">
        <v>382</v>
      </c>
      <c r="E256" s="246" t="str">
        <f t="shared" si="51"/>
        <v>V38</v>
      </c>
      <c r="F256" s="246" t="str">
        <f t="shared" si="52"/>
        <v>V38</v>
      </c>
      <c r="G256" s="253" t="str">
        <f t="shared" si="53"/>
        <v>A10V38</v>
      </c>
      <c r="H256" s="254">
        <f>VLOOKUP(G256,'Assets+Vulnerabilities'!$H$4:$I$318,2,FALSE)</f>
        <v>3</v>
      </c>
      <c r="I256" s="255" t="s">
        <v>420</v>
      </c>
      <c r="J256" s="246" t="str">
        <f t="shared" si="54"/>
        <v>T30</v>
      </c>
      <c r="K256" s="246" t="str">
        <f t="shared" si="55"/>
        <v>T30</v>
      </c>
      <c r="L256" s="178">
        <f>VLOOKUP(K256,Threats!$J$4:$K$33,2,FALSE)</f>
        <v>4</v>
      </c>
      <c r="M256" s="178" t="str">
        <f t="shared" si="56"/>
        <v>A10.V38.T30</v>
      </c>
      <c r="N256" s="297">
        <f>C256+H256+L256-3</f>
        <v>7.8000000000000007</v>
      </c>
      <c r="O256" s="273">
        <f t="shared" si="57"/>
        <v>8</v>
      </c>
      <c r="P256"/>
    </row>
    <row r="257" spans="1:16" ht="24">
      <c r="A257" s="243" t="s">
        <v>107</v>
      </c>
      <c r="B257" s="244" t="s">
        <v>108</v>
      </c>
      <c r="C257" s="245">
        <f>VLOOKUP(A257,Assets!$B$28:$C$47,2,FALSE)</f>
        <v>3.8</v>
      </c>
      <c r="D257" s="244" t="s">
        <v>441</v>
      </c>
      <c r="E257" s="246" t="str">
        <f t="shared" si="51"/>
        <v>V39</v>
      </c>
      <c r="F257" s="246" t="str">
        <f t="shared" si="52"/>
        <v>V39</v>
      </c>
      <c r="G257" s="253" t="str">
        <f t="shared" si="53"/>
        <v>A10V39</v>
      </c>
      <c r="H257" s="254">
        <f>VLOOKUP(G257,'Assets+Vulnerabilities'!$H$4:$I$318,2,FALSE)</f>
        <v>4</v>
      </c>
      <c r="I257" s="255" t="s">
        <v>410</v>
      </c>
      <c r="J257" s="246" t="str">
        <f t="shared" si="54"/>
        <v>T1.</v>
      </c>
      <c r="K257" s="246" t="str">
        <f t="shared" si="55"/>
        <v>T1</v>
      </c>
      <c r="L257" s="178">
        <f>VLOOKUP(K257,Threats!$J$4:$K$33,2,FALSE)</f>
        <v>3</v>
      </c>
      <c r="M257" s="178" t="str">
        <f t="shared" si="56"/>
        <v>A10.V39.T1</v>
      </c>
      <c r="N257" s="297">
        <f t="shared" si="58"/>
        <v>8.8000000000000007</v>
      </c>
      <c r="O257" s="273">
        <f t="shared" si="57"/>
        <v>9</v>
      </c>
      <c r="P257"/>
    </row>
    <row r="258" spans="1:16" ht="24">
      <c r="A258" s="243" t="s">
        <v>107</v>
      </c>
      <c r="B258" s="244" t="s">
        <v>108</v>
      </c>
      <c r="C258" s="245">
        <f>VLOOKUP(A258,Assets!$B$28:$C$47,2,FALSE)</f>
        <v>3.8</v>
      </c>
      <c r="D258" s="244" t="s">
        <v>441</v>
      </c>
      <c r="E258" s="246" t="str">
        <f t="shared" si="51"/>
        <v>V39</v>
      </c>
      <c r="F258" s="246" t="str">
        <f t="shared" si="52"/>
        <v>V39</v>
      </c>
      <c r="G258" s="253" t="str">
        <f t="shared" si="53"/>
        <v>A10V39</v>
      </c>
      <c r="H258" s="254">
        <f>VLOOKUP(G258,'Assets+Vulnerabilities'!$H$4:$I$318,2,FALSE)</f>
        <v>4</v>
      </c>
      <c r="I258" s="255" t="s">
        <v>411</v>
      </c>
      <c r="J258" s="246" t="str">
        <f t="shared" si="54"/>
        <v>T4.</v>
      </c>
      <c r="K258" s="246" t="str">
        <f t="shared" si="55"/>
        <v>T4</v>
      </c>
      <c r="L258" s="178">
        <f>VLOOKUP(K258,Threats!$J$4:$K$33,2,FALSE)</f>
        <v>3</v>
      </c>
      <c r="M258" s="178" t="str">
        <f t="shared" si="56"/>
        <v>A10.V39.T4</v>
      </c>
      <c r="N258" s="297">
        <f t="shared" ref="N258:N262" si="66">C258+H258+L258-3</f>
        <v>7.8000000000000007</v>
      </c>
      <c r="O258" s="273">
        <f t="shared" si="57"/>
        <v>8</v>
      </c>
      <c r="P258"/>
    </row>
    <row r="259" spans="1:16" ht="36">
      <c r="A259" s="243" t="s">
        <v>107</v>
      </c>
      <c r="B259" s="244" t="s">
        <v>108</v>
      </c>
      <c r="C259" s="245">
        <f>VLOOKUP(A259,Assets!$B$28:$C$47,2,FALSE)</f>
        <v>3.8</v>
      </c>
      <c r="D259" s="244" t="s">
        <v>441</v>
      </c>
      <c r="E259" s="246" t="str">
        <f t="shared" si="51"/>
        <v>V39</v>
      </c>
      <c r="F259" s="246" t="str">
        <f t="shared" si="52"/>
        <v>V39</v>
      </c>
      <c r="G259" s="253" t="str">
        <f t="shared" si="53"/>
        <v>A10V39</v>
      </c>
      <c r="H259" s="254">
        <f>VLOOKUP(G259,'Assets+Vulnerabilities'!$H$4:$I$318,2,FALSE)</f>
        <v>4</v>
      </c>
      <c r="I259" s="255" t="s">
        <v>417</v>
      </c>
      <c r="J259" s="246" t="str">
        <f t="shared" si="54"/>
        <v>T8.</v>
      </c>
      <c r="K259" s="246" t="str">
        <f t="shared" si="55"/>
        <v>T8</v>
      </c>
      <c r="L259" s="178">
        <f>VLOOKUP(K259,Threats!$J$4:$K$33,2,FALSE)</f>
        <v>4</v>
      </c>
      <c r="M259" s="178" t="str">
        <f t="shared" si="56"/>
        <v>A10.V39.T8</v>
      </c>
      <c r="N259" s="297">
        <f t="shared" si="66"/>
        <v>8.8000000000000007</v>
      </c>
      <c r="O259" s="273">
        <f t="shared" si="57"/>
        <v>9</v>
      </c>
      <c r="P259"/>
    </row>
    <row r="260" spans="1:16" ht="24">
      <c r="A260" s="243" t="s">
        <v>107</v>
      </c>
      <c r="B260" s="244" t="s">
        <v>108</v>
      </c>
      <c r="C260" s="245">
        <f>VLOOKUP(A260,Assets!$B$28:$C$47,2,FALSE)</f>
        <v>3.8</v>
      </c>
      <c r="D260" s="244" t="s">
        <v>441</v>
      </c>
      <c r="E260" s="246" t="str">
        <f t="shared" si="51"/>
        <v>V39</v>
      </c>
      <c r="F260" s="246" t="str">
        <f t="shared" si="52"/>
        <v>V39</v>
      </c>
      <c r="G260" s="253" t="str">
        <f t="shared" si="53"/>
        <v>A10V39</v>
      </c>
      <c r="H260" s="254">
        <f>VLOOKUP(G260,'Assets+Vulnerabilities'!$H$4:$I$318,2,FALSE)</f>
        <v>4</v>
      </c>
      <c r="I260" s="255" t="s">
        <v>436</v>
      </c>
      <c r="J260" s="246" t="str">
        <f t="shared" si="54"/>
        <v>T10</v>
      </c>
      <c r="K260" s="246" t="str">
        <f t="shared" si="55"/>
        <v>T10</v>
      </c>
      <c r="L260" s="178">
        <f>VLOOKUP(K260,Threats!$J$4:$K$33,2,FALSE)</f>
        <v>4</v>
      </c>
      <c r="M260" s="178" t="str">
        <f t="shared" si="56"/>
        <v>A10.V39.T10</v>
      </c>
      <c r="N260" s="297">
        <f t="shared" si="66"/>
        <v>8.8000000000000007</v>
      </c>
      <c r="O260" s="273">
        <f t="shared" si="57"/>
        <v>9</v>
      </c>
      <c r="P260"/>
    </row>
    <row r="261" spans="1:16" ht="24">
      <c r="A261" s="243" t="s">
        <v>107</v>
      </c>
      <c r="B261" s="244" t="s">
        <v>108</v>
      </c>
      <c r="C261" s="245">
        <f>VLOOKUP(A261,Assets!$B$28:$C$47,2,FALSE)</f>
        <v>3.8</v>
      </c>
      <c r="D261" s="244" t="s">
        <v>441</v>
      </c>
      <c r="E261" s="246" t="str">
        <f t="shared" si="51"/>
        <v>V39</v>
      </c>
      <c r="F261" s="246" t="str">
        <f t="shared" si="52"/>
        <v>V39</v>
      </c>
      <c r="G261" s="253" t="str">
        <f t="shared" si="53"/>
        <v>A10V39</v>
      </c>
      <c r="H261" s="254">
        <f>VLOOKUP(G261,'Assets+Vulnerabilities'!$H$4:$I$318,2,FALSE)</f>
        <v>4</v>
      </c>
      <c r="I261" s="255" t="s">
        <v>480</v>
      </c>
      <c r="J261" s="246" t="str">
        <f t="shared" si="54"/>
        <v>T12</v>
      </c>
      <c r="K261" s="246" t="str">
        <f t="shared" si="55"/>
        <v>T12</v>
      </c>
      <c r="L261" s="178">
        <f>VLOOKUP(K261,Threats!$J$4:$K$33,2,FALSE)</f>
        <v>4</v>
      </c>
      <c r="M261" s="178" t="str">
        <f t="shared" si="56"/>
        <v>A10.V39.T12</v>
      </c>
      <c r="N261" s="297">
        <f t="shared" si="66"/>
        <v>8.8000000000000007</v>
      </c>
      <c r="O261" s="273">
        <f t="shared" si="57"/>
        <v>9</v>
      </c>
      <c r="P261"/>
    </row>
    <row r="262" spans="1:16" ht="24">
      <c r="A262" s="243" t="s">
        <v>107</v>
      </c>
      <c r="B262" s="244" t="s">
        <v>108</v>
      </c>
      <c r="C262" s="245">
        <f>VLOOKUP(A262,Assets!$B$28:$C$47,2,FALSE)</f>
        <v>3.8</v>
      </c>
      <c r="D262" s="244" t="s">
        <v>441</v>
      </c>
      <c r="E262" s="246" t="str">
        <f t="shared" ref="E262:E325" si="67">LEFT(D262,3)</f>
        <v>V39</v>
      </c>
      <c r="F262" s="246" t="str">
        <f t="shared" ref="F262:F325" si="68">SUBSTITUTE(E262,".","")</f>
        <v>V39</v>
      </c>
      <c r="G262" s="253" t="str">
        <f t="shared" ref="G262:G325" si="69">CONCATENATE(A262,F262)</f>
        <v>A10V39</v>
      </c>
      <c r="H262" s="254">
        <f>VLOOKUP(G262,'Assets+Vulnerabilities'!$H$4:$I$318,2,FALSE)</f>
        <v>4</v>
      </c>
      <c r="I262" s="255" t="s">
        <v>425</v>
      </c>
      <c r="J262" s="246" t="str">
        <f t="shared" ref="J262:J325" si="70">LEFT(I262,3)</f>
        <v>T19</v>
      </c>
      <c r="K262" s="246" t="str">
        <f t="shared" ref="K262:K325" si="71">SUBSTITUTE(J262,".","")</f>
        <v>T19</v>
      </c>
      <c r="L262" s="178">
        <f>VLOOKUP(K262,Threats!$J$4:$K$33,2,FALSE)</f>
        <v>2</v>
      </c>
      <c r="M262" s="178" t="str">
        <f t="shared" ref="M262:M325" si="72">CONCATENATE(A262,".",F262,".",K262)</f>
        <v>A10.V39.T19</v>
      </c>
      <c r="N262" s="297">
        <f t="shared" si="66"/>
        <v>6.8000000000000007</v>
      </c>
      <c r="O262" s="273">
        <f t="shared" ref="O262:O325" si="73">ROUND(N262,0)</f>
        <v>7</v>
      </c>
      <c r="P262"/>
    </row>
    <row r="263" spans="1:16" ht="36">
      <c r="A263" s="243" t="s">
        <v>107</v>
      </c>
      <c r="B263" s="244" t="s">
        <v>108</v>
      </c>
      <c r="C263" s="245">
        <f>VLOOKUP(A263,Assets!$B$28:$C$47,2,FALSE)</f>
        <v>3.8</v>
      </c>
      <c r="D263" s="244" t="s">
        <v>441</v>
      </c>
      <c r="E263" s="246" t="str">
        <f t="shared" si="67"/>
        <v>V39</v>
      </c>
      <c r="F263" s="246" t="str">
        <f t="shared" si="68"/>
        <v>V39</v>
      </c>
      <c r="G263" s="253" t="str">
        <f t="shared" si="69"/>
        <v>A10V39</v>
      </c>
      <c r="H263" s="254">
        <f>VLOOKUP(G263,'Assets+Vulnerabilities'!$H$4:$I$318,2,FALSE)</f>
        <v>4</v>
      </c>
      <c r="I263" s="255" t="s">
        <v>432</v>
      </c>
      <c r="J263" s="246" t="str">
        <f t="shared" si="70"/>
        <v>T20</v>
      </c>
      <c r="K263" s="246" t="str">
        <f t="shared" si="71"/>
        <v>T20</v>
      </c>
      <c r="L263" s="178">
        <f>VLOOKUP(K263,Threats!$J$4:$K$33,2,FALSE)</f>
        <v>3</v>
      </c>
      <c r="M263" s="178" t="str">
        <f t="shared" si="72"/>
        <v>A10.V39.T20</v>
      </c>
      <c r="N263" s="297">
        <f t="shared" ref="N263:N325" si="74">C263+H263+L263-2</f>
        <v>8.8000000000000007</v>
      </c>
      <c r="O263" s="273">
        <f t="shared" si="73"/>
        <v>9</v>
      </c>
      <c r="P263"/>
    </row>
    <row r="264" spans="1:16" ht="24">
      <c r="A264" s="243" t="s">
        <v>107</v>
      </c>
      <c r="B264" s="244" t="s">
        <v>108</v>
      </c>
      <c r="C264" s="245">
        <f>VLOOKUP(A264,Assets!$B$28:$C$47,2,FALSE)</f>
        <v>3.8</v>
      </c>
      <c r="D264" s="244" t="s">
        <v>441</v>
      </c>
      <c r="E264" s="246" t="str">
        <f t="shared" si="67"/>
        <v>V39</v>
      </c>
      <c r="F264" s="246" t="str">
        <f t="shared" si="68"/>
        <v>V39</v>
      </c>
      <c r="G264" s="253" t="str">
        <f t="shared" si="69"/>
        <v>A10V39</v>
      </c>
      <c r="H264" s="254">
        <f>VLOOKUP(G264,'Assets+Vulnerabilities'!$H$4:$I$318,2,FALSE)</f>
        <v>4</v>
      </c>
      <c r="I264" s="255" t="s">
        <v>434</v>
      </c>
      <c r="J264" s="246" t="str">
        <f t="shared" si="70"/>
        <v>T24</v>
      </c>
      <c r="K264" s="246" t="str">
        <f t="shared" si="71"/>
        <v>T24</v>
      </c>
      <c r="L264" s="178">
        <f>VLOOKUP(K264,Threats!$J$4:$K$33,2,FALSE)</f>
        <v>3</v>
      </c>
      <c r="M264" s="178" t="str">
        <f t="shared" si="72"/>
        <v>A10.V39.T24</v>
      </c>
      <c r="N264" s="297">
        <f t="shared" si="74"/>
        <v>8.8000000000000007</v>
      </c>
      <c r="O264" s="273">
        <f t="shared" si="73"/>
        <v>9</v>
      </c>
      <c r="P264"/>
    </row>
    <row r="265" spans="1:16" ht="24">
      <c r="A265" s="243" t="s">
        <v>107</v>
      </c>
      <c r="B265" s="244" t="s">
        <v>108</v>
      </c>
      <c r="C265" s="245">
        <f>VLOOKUP(A265,Assets!$B$28:$C$47,2,FALSE)</f>
        <v>3.8</v>
      </c>
      <c r="D265" s="244" t="s">
        <v>441</v>
      </c>
      <c r="E265" s="246" t="str">
        <f t="shared" si="67"/>
        <v>V39</v>
      </c>
      <c r="F265" s="246" t="str">
        <f t="shared" si="68"/>
        <v>V39</v>
      </c>
      <c r="G265" s="253" t="str">
        <f t="shared" si="69"/>
        <v>A10V39</v>
      </c>
      <c r="H265" s="254">
        <f>VLOOKUP(G265,'Assets+Vulnerabilities'!$H$4:$I$318,2,FALSE)</f>
        <v>4</v>
      </c>
      <c r="I265" s="255" t="s">
        <v>427</v>
      </c>
      <c r="J265" s="246" t="str">
        <f t="shared" si="70"/>
        <v>T29</v>
      </c>
      <c r="K265" s="246" t="str">
        <f t="shared" si="71"/>
        <v>T29</v>
      </c>
      <c r="L265" s="178">
        <f>VLOOKUP(K265,Threats!$J$4:$K$33,2,FALSE)</f>
        <v>2</v>
      </c>
      <c r="M265" s="178" t="str">
        <f t="shared" si="72"/>
        <v>A10.V39.T29</v>
      </c>
      <c r="N265" s="297">
        <f t="shared" ref="N265:N266" si="75">C265+H265+L265-3</f>
        <v>6.8000000000000007</v>
      </c>
      <c r="O265" s="273">
        <f t="shared" si="73"/>
        <v>7</v>
      </c>
      <c r="P265"/>
    </row>
    <row r="266" spans="1:16" ht="24">
      <c r="A266" s="243" t="s">
        <v>107</v>
      </c>
      <c r="B266" s="244" t="s">
        <v>108</v>
      </c>
      <c r="C266" s="245">
        <f>VLOOKUP(A266,Assets!$B$28:$C$47,2,FALSE)</f>
        <v>3.8</v>
      </c>
      <c r="D266" s="244" t="s">
        <v>441</v>
      </c>
      <c r="E266" s="246" t="str">
        <f t="shared" si="67"/>
        <v>V39</v>
      </c>
      <c r="F266" s="246" t="str">
        <f t="shared" si="68"/>
        <v>V39</v>
      </c>
      <c r="G266" s="253" t="str">
        <f t="shared" si="69"/>
        <v>A10V39</v>
      </c>
      <c r="H266" s="254">
        <f>VLOOKUP(G266,'Assets+Vulnerabilities'!$H$4:$I$318,2,FALSE)</f>
        <v>4</v>
      </c>
      <c r="I266" s="255" t="s">
        <v>408</v>
      </c>
      <c r="J266" s="246" t="str">
        <f t="shared" si="70"/>
        <v>T2.</v>
      </c>
      <c r="K266" s="246" t="str">
        <f t="shared" si="71"/>
        <v>T2</v>
      </c>
      <c r="L266" s="178">
        <f>VLOOKUP(K266,Threats!$J$4:$K$33,2,FALSE)</f>
        <v>5</v>
      </c>
      <c r="M266" s="178" t="str">
        <f t="shared" si="72"/>
        <v>A10.V39.T2</v>
      </c>
      <c r="N266" s="297">
        <f t="shared" si="75"/>
        <v>9.8000000000000007</v>
      </c>
      <c r="O266" s="273">
        <f t="shared" si="73"/>
        <v>10</v>
      </c>
      <c r="P266"/>
    </row>
    <row r="267" spans="1:16" ht="24">
      <c r="A267" s="243" t="s">
        <v>111</v>
      </c>
      <c r="B267" s="244" t="str">
        <f>Assets!$B$16</f>
        <v>Other RFID cards</v>
      </c>
      <c r="C267" s="245">
        <f>VLOOKUP(A267,Assets!$B$28:$C$47,2,FALSE)</f>
        <v>3</v>
      </c>
      <c r="D267" s="244" t="s">
        <v>379</v>
      </c>
      <c r="E267" s="246" t="str">
        <f t="shared" si="67"/>
        <v>V21</v>
      </c>
      <c r="F267" s="246" t="str">
        <f t="shared" si="68"/>
        <v>V21</v>
      </c>
      <c r="G267" s="253" t="str">
        <f t="shared" si="69"/>
        <v>A11V21</v>
      </c>
      <c r="H267" s="254">
        <f>VLOOKUP(G267,'Assets+Vulnerabilities'!$H$4:$I$318,2,FALSE)</f>
        <v>4</v>
      </c>
      <c r="I267" s="255" t="s">
        <v>410</v>
      </c>
      <c r="J267" s="246" t="str">
        <f t="shared" si="70"/>
        <v>T1.</v>
      </c>
      <c r="K267" s="246" t="str">
        <f t="shared" si="71"/>
        <v>T1</v>
      </c>
      <c r="L267" s="178">
        <f>VLOOKUP(K267,Threats!$J$4:$K$33,2,FALSE)</f>
        <v>3</v>
      </c>
      <c r="M267" s="178" t="str">
        <f t="shared" si="72"/>
        <v>A11.V21.T1</v>
      </c>
      <c r="N267" s="297">
        <f t="shared" si="74"/>
        <v>8</v>
      </c>
      <c r="O267" s="273">
        <f t="shared" si="73"/>
        <v>8</v>
      </c>
      <c r="P267"/>
    </row>
    <row r="268" spans="1:16" ht="48">
      <c r="A268" s="243" t="s">
        <v>111</v>
      </c>
      <c r="B268" s="244" t="str">
        <f>Assets!$B$16</f>
        <v>Other RFID cards</v>
      </c>
      <c r="C268" s="245">
        <f>VLOOKUP(A268,Assets!$B$28:$C$47,2,FALSE)</f>
        <v>3</v>
      </c>
      <c r="D268" s="244" t="s">
        <v>374</v>
      </c>
      <c r="E268" s="246" t="str">
        <f t="shared" si="67"/>
        <v>V4.</v>
      </c>
      <c r="F268" s="246" t="str">
        <f t="shared" si="68"/>
        <v>V4</v>
      </c>
      <c r="G268" s="253" t="str">
        <f t="shared" si="69"/>
        <v>A11V4</v>
      </c>
      <c r="H268" s="254">
        <f>VLOOKUP(G268,'Assets+Vulnerabilities'!$H$4:$I$318,2,FALSE)</f>
        <v>3</v>
      </c>
      <c r="I268" s="255" t="s">
        <v>479</v>
      </c>
      <c r="J268" s="246" t="str">
        <f t="shared" si="70"/>
        <v>T13</v>
      </c>
      <c r="K268" s="246" t="str">
        <f t="shared" si="71"/>
        <v>T13</v>
      </c>
      <c r="L268" s="178">
        <f>VLOOKUP(K268,Threats!$J$4:$K$33,2,FALSE)</f>
        <v>4</v>
      </c>
      <c r="M268" s="178" t="str">
        <f t="shared" si="72"/>
        <v>A11.V4.T13</v>
      </c>
      <c r="N268" s="297">
        <f t="shared" si="74"/>
        <v>8</v>
      </c>
      <c r="O268" s="273">
        <f t="shared" si="73"/>
        <v>8</v>
      </c>
      <c r="P268"/>
    </row>
    <row r="269" spans="1:16" ht="24">
      <c r="A269" s="243" t="s">
        <v>111</v>
      </c>
      <c r="B269" s="244" t="str">
        <f>Assets!$B$16</f>
        <v>Other RFID cards</v>
      </c>
      <c r="C269" s="245">
        <f>VLOOKUP(A269,Assets!$B$28:$C$47,2,FALSE)</f>
        <v>3</v>
      </c>
      <c r="D269" s="244" t="s">
        <v>374</v>
      </c>
      <c r="E269" s="246" t="str">
        <f t="shared" si="67"/>
        <v>V4.</v>
      </c>
      <c r="F269" s="246" t="str">
        <f t="shared" si="68"/>
        <v>V4</v>
      </c>
      <c r="G269" s="253" t="str">
        <f t="shared" si="69"/>
        <v>A11V4</v>
      </c>
      <c r="H269" s="254">
        <f>VLOOKUP(G269,'Assets+Vulnerabilities'!$H$4:$I$318,2,FALSE)</f>
        <v>3</v>
      </c>
      <c r="I269" s="255" t="s">
        <v>409</v>
      </c>
      <c r="J269" s="246" t="str">
        <f t="shared" si="70"/>
        <v>T14</v>
      </c>
      <c r="K269" s="246" t="str">
        <f t="shared" si="71"/>
        <v>T14</v>
      </c>
      <c r="L269" s="178">
        <f>VLOOKUP(K269,Threats!$J$4:$K$33,2,FALSE)</f>
        <v>4</v>
      </c>
      <c r="M269" s="178" t="str">
        <f t="shared" si="72"/>
        <v>A11.V4.T14</v>
      </c>
      <c r="N269" s="297">
        <f t="shared" si="74"/>
        <v>8</v>
      </c>
      <c r="O269" s="273">
        <f t="shared" si="73"/>
        <v>8</v>
      </c>
      <c r="P269"/>
    </row>
    <row r="270" spans="1:16" ht="36">
      <c r="A270" s="243" t="s">
        <v>111</v>
      </c>
      <c r="B270" s="244" t="str">
        <f>Assets!$B$16</f>
        <v>Other RFID cards</v>
      </c>
      <c r="C270" s="245">
        <f>VLOOKUP(A270,Assets!$B$28:$C$47,2,FALSE)</f>
        <v>3</v>
      </c>
      <c r="D270" s="244" t="s">
        <v>487</v>
      </c>
      <c r="E270" s="246" t="str">
        <f t="shared" si="67"/>
        <v>V24</v>
      </c>
      <c r="F270" s="246" t="str">
        <f t="shared" si="68"/>
        <v>V24</v>
      </c>
      <c r="G270" s="253" t="str">
        <f t="shared" si="69"/>
        <v>A11V24</v>
      </c>
      <c r="H270" s="254">
        <f>VLOOKUP(G270,'Assets+Vulnerabilities'!$H$4:$I$318,2,FALSE)</f>
        <v>3</v>
      </c>
      <c r="I270" s="255" t="s">
        <v>408</v>
      </c>
      <c r="J270" s="246" t="str">
        <f t="shared" si="70"/>
        <v>T2.</v>
      </c>
      <c r="K270" s="246" t="str">
        <f t="shared" si="71"/>
        <v>T2</v>
      </c>
      <c r="L270" s="178">
        <f>VLOOKUP(K270,Threats!$J$4:$K$33,2,FALSE)</f>
        <v>5</v>
      </c>
      <c r="M270" s="178" t="str">
        <f t="shared" si="72"/>
        <v>A11.V24.T2</v>
      </c>
      <c r="N270" s="297">
        <f t="shared" ref="N270:N274" si="76">C270+H270+L270-3</f>
        <v>8</v>
      </c>
      <c r="O270" s="273">
        <f t="shared" si="73"/>
        <v>8</v>
      </c>
      <c r="P270"/>
    </row>
    <row r="271" spans="1:16" ht="36">
      <c r="A271" s="243" t="s">
        <v>111</v>
      </c>
      <c r="B271" s="244" t="str">
        <f>Assets!$B$16</f>
        <v>Other RFID cards</v>
      </c>
      <c r="C271" s="245">
        <f>VLOOKUP(A271,Assets!$B$28:$C$47,2,FALSE)</f>
        <v>3</v>
      </c>
      <c r="D271" s="244" t="s">
        <v>487</v>
      </c>
      <c r="E271" s="246" t="str">
        <f t="shared" si="67"/>
        <v>V24</v>
      </c>
      <c r="F271" s="246" t="str">
        <f t="shared" si="68"/>
        <v>V24</v>
      </c>
      <c r="G271" s="253" t="str">
        <f t="shared" si="69"/>
        <v>A11V24</v>
      </c>
      <c r="H271" s="254">
        <f>VLOOKUP(G271,'Assets+Vulnerabilities'!$H$4:$I$318,2,FALSE)</f>
        <v>3</v>
      </c>
      <c r="I271" s="255" t="s">
        <v>431</v>
      </c>
      <c r="J271" s="246" t="str">
        <f t="shared" si="70"/>
        <v>T6.</v>
      </c>
      <c r="K271" s="246" t="str">
        <f t="shared" si="71"/>
        <v>T6</v>
      </c>
      <c r="L271" s="178">
        <f>VLOOKUP(K271,Threats!$J$4:$K$33,2,FALSE)</f>
        <v>4</v>
      </c>
      <c r="M271" s="178" t="str">
        <f t="shared" si="72"/>
        <v>A11.V24.T6</v>
      </c>
      <c r="N271" s="297">
        <f t="shared" si="76"/>
        <v>7</v>
      </c>
      <c r="O271" s="273">
        <f t="shared" si="73"/>
        <v>7</v>
      </c>
      <c r="P271"/>
    </row>
    <row r="272" spans="1:16" ht="36">
      <c r="A272" s="243" t="s">
        <v>111</v>
      </c>
      <c r="B272" s="244" t="str">
        <f>Assets!$B$16</f>
        <v>Other RFID cards</v>
      </c>
      <c r="C272" s="245">
        <f>VLOOKUP(A272,Assets!$B$28:$C$47,2,FALSE)</f>
        <v>3</v>
      </c>
      <c r="D272" s="244" t="s">
        <v>487</v>
      </c>
      <c r="E272" s="246" t="str">
        <f t="shared" si="67"/>
        <v>V24</v>
      </c>
      <c r="F272" s="246" t="str">
        <f t="shared" si="68"/>
        <v>V24</v>
      </c>
      <c r="G272" s="253" t="str">
        <f t="shared" si="69"/>
        <v>A11V24</v>
      </c>
      <c r="H272" s="254">
        <f>VLOOKUP(G272,'Assets+Vulnerabilities'!$H$4:$I$318,2,FALSE)</f>
        <v>3</v>
      </c>
      <c r="I272" s="255" t="s">
        <v>152</v>
      </c>
      <c r="J272" s="246" t="str">
        <f t="shared" si="70"/>
        <v>T7.</v>
      </c>
      <c r="K272" s="246" t="str">
        <f t="shared" si="71"/>
        <v>T7</v>
      </c>
      <c r="L272" s="178">
        <f>VLOOKUP(K272,Threats!$J$4:$K$33,2,FALSE)</f>
        <v>4</v>
      </c>
      <c r="M272" s="178" t="str">
        <f t="shared" si="72"/>
        <v>A11.V24.T7</v>
      </c>
      <c r="N272" s="297">
        <f t="shared" si="76"/>
        <v>7</v>
      </c>
      <c r="O272" s="273">
        <f t="shared" si="73"/>
        <v>7</v>
      </c>
      <c r="P272"/>
    </row>
    <row r="273" spans="1:16" ht="36">
      <c r="A273" s="243" t="s">
        <v>111</v>
      </c>
      <c r="B273" s="244" t="str">
        <f>Assets!$B$16</f>
        <v>Other RFID cards</v>
      </c>
      <c r="C273" s="245">
        <f>VLOOKUP(A273,Assets!$B$28:$C$47,2,FALSE)</f>
        <v>3</v>
      </c>
      <c r="D273" s="244" t="s">
        <v>487</v>
      </c>
      <c r="E273" s="246" t="str">
        <f t="shared" si="67"/>
        <v>V24</v>
      </c>
      <c r="F273" s="246" t="str">
        <f t="shared" si="68"/>
        <v>V24</v>
      </c>
      <c r="G273" s="253" t="str">
        <f t="shared" si="69"/>
        <v>A11V24</v>
      </c>
      <c r="H273" s="254">
        <f>VLOOKUP(G273,'Assets+Vulnerabilities'!$H$4:$I$318,2,FALSE)</f>
        <v>3</v>
      </c>
      <c r="I273" s="255" t="s">
        <v>417</v>
      </c>
      <c r="J273" s="246" t="str">
        <f t="shared" si="70"/>
        <v>T8.</v>
      </c>
      <c r="K273" s="246" t="str">
        <f t="shared" si="71"/>
        <v>T8</v>
      </c>
      <c r="L273" s="178">
        <f>VLOOKUP(K273,Threats!$J$4:$K$33,2,FALSE)</f>
        <v>4</v>
      </c>
      <c r="M273" s="178" t="str">
        <f t="shared" si="72"/>
        <v>A11.V24.T8</v>
      </c>
      <c r="N273" s="297">
        <f t="shared" si="76"/>
        <v>7</v>
      </c>
      <c r="O273" s="273">
        <f t="shared" si="73"/>
        <v>7</v>
      </c>
      <c r="P273"/>
    </row>
    <row r="274" spans="1:16" ht="36">
      <c r="A274" s="243" t="s">
        <v>111</v>
      </c>
      <c r="B274" s="244" t="str">
        <f>Assets!$B$16</f>
        <v>Other RFID cards</v>
      </c>
      <c r="C274" s="245">
        <f>VLOOKUP(A274,Assets!$B$28:$C$47,2,FALSE)</f>
        <v>3</v>
      </c>
      <c r="D274" s="244" t="s">
        <v>487</v>
      </c>
      <c r="E274" s="246" t="str">
        <f t="shared" si="67"/>
        <v>V24</v>
      </c>
      <c r="F274" s="246" t="str">
        <f t="shared" si="68"/>
        <v>V24</v>
      </c>
      <c r="G274" s="253" t="str">
        <f t="shared" si="69"/>
        <v>A11V24</v>
      </c>
      <c r="H274" s="254">
        <f>VLOOKUP(G274,'Assets+Vulnerabilities'!$H$4:$I$318,2,FALSE)</f>
        <v>3</v>
      </c>
      <c r="I274" s="255" t="s">
        <v>418</v>
      </c>
      <c r="J274" s="246" t="str">
        <f t="shared" si="70"/>
        <v>T9.</v>
      </c>
      <c r="K274" s="246" t="str">
        <f t="shared" si="71"/>
        <v>T9</v>
      </c>
      <c r="L274" s="178">
        <f>VLOOKUP(K274,Threats!$J$4:$K$33,2,FALSE)</f>
        <v>3</v>
      </c>
      <c r="M274" s="178" t="str">
        <f t="shared" si="72"/>
        <v>A11.V24.T9</v>
      </c>
      <c r="N274" s="297">
        <f t="shared" si="76"/>
        <v>6</v>
      </c>
      <c r="O274" s="273">
        <f t="shared" si="73"/>
        <v>6</v>
      </c>
      <c r="P274"/>
    </row>
    <row r="275" spans="1:16" ht="36">
      <c r="A275" s="243" t="s">
        <v>111</v>
      </c>
      <c r="B275" s="244" t="str">
        <f>Assets!$B$16</f>
        <v>Other RFID cards</v>
      </c>
      <c r="C275" s="245">
        <f>VLOOKUP(A275,Assets!$B$28:$C$47,2,FALSE)</f>
        <v>3</v>
      </c>
      <c r="D275" s="244" t="s">
        <v>487</v>
      </c>
      <c r="E275" s="246" t="str">
        <f t="shared" si="67"/>
        <v>V24</v>
      </c>
      <c r="F275" s="246" t="str">
        <f t="shared" si="68"/>
        <v>V24</v>
      </c>
      <c r="G275" s="253" t="str">
        <f t="shared" si="69"/>
        <v>A11V24</v>
      </c>
      <c r="H275" s="254">
        <f>VLOOKUP(G275,'Assets+Vulnerabilities'!$H$4:$I$318,2,FALSE)</f>
        <v>3</v>
      </c>
      <c r="I275" s="255" t="s">
        <v>409</v>
      </c>
      <c r="J275" s="246" t="str">
        <f t="shared" si="70"/>
        <v>T14</v>
      </c>
      <c r="K275" s="246" t="str">
        <f t="shared" si="71"/>
        <v>T14</v>
      </c>
      <c r="L275" s="178">
        <f>VLOOKUP(K275,Threats!$J$4:$K$33,2,FALSE)</f>
        <v>4</v>
      </c>
      <c r="M275" s="178" t="str">
        <f t="shared" si="72"/>
        <v>A11.V24.T14</v>
      </c>
      <c r="N275" s="297">
        <f t="shared" si="74"/>
        <v>8</v>
      </c>
      <c r="O275" s="273">
        <f t="shared" si="73"/>
        <v>8</v>
      </c>
      <c r="P275"/>
    </row>
    <row r="276" spans="1:16" ht="36">
      <c r="A276" s="243" t="s">
        <v>111</v>
      </c>
      <c r="B276" s="244" t="str">
        <f>Assets!$B$16</f>
        <v>Other RFID cards</v>
      </c>
      <c r="C276" s="245">
        <f>VLOOKUP(A276,Assets!$B$28:$C$47,2,FALSE)</f>
        <v>3</v>
      </c>
      <c r="D276" s="244" t="s">
        <v>487</v>
      </c>
      <c r="E276" s="246" t="str">
        <f t="shared" si="67"/>
        <v>V24</v>
      </c>
      <c r="F276" s="246" t="str">
        <f t="shared" si="68"/>
        <v>V24</v>
      </c>
      <c r="G276" s="253" t="str">
        <f t="shared" si="69"/>
        <v>A11V24</v>
      </c>
      <c r="H276" s="254">
        <f>VLOOKUP(G276,'Assets+Vulnerabilities'!$H$4:$I$318,2,FALSE)</f>
        <v>3</v>
      </c>
      <c r="I276" s="255" t="s">
        <v>422</v>
      </c>
      <c r="J276" s="246" t="str">
        <f t="shared" si="70"/>
        <v>T15</v>
      </c>
      <c r="K276" s="246" t="str">
        <f t="shared" si="71"/>
        <v>T15</v>
      </c>
      <c r="L276" s="178">
        <f>VLOOKUP(K276,Threats!$J$4:$K$33,2,FALSE)</f>
        <v>3</v>
      </c>
      <c r="M276" s="178" t="str">
        <f t="shared" si="72"/>
        <v>A11.V24.T15</v>
      </c>
      <c r="N276" s="297">
        <f t="shared" si="74"/>
        <v>7</v>
      </c>
      <c r="O276" s="273">
        <f t="shared" si="73"/>
        <v>7</v>
      </c>
      <c r="P276"/>
    </row>
    <row r="277" spans="1:16" ht="48">
      <c r="A277" s="243" t="s">
        <v>111</v>
      </c>
      <c r="B277" s="244" t="str">
        <f>Assets!$B$16</f>
        <v>Other RFID cards</v>
      </c>
      <c r="C277" s="245">
        <f>VLOOKUP(A277,Assets!$B$28:$C$47,2,FALSE)</f>
        <v>3</v>
      </c>
      <c r="D277" s="244" t="s">
        <v>487</v>
      </c>
      <c r="E277" s="246" t="str">
        <f t="shared" si="67"/>
        <v>V24</v>
      </c>
      <c r="F277" s="246" t="str">
        <f t="shared" si="68"/>
        <v>V24</v>
      </c>
      <c r="G277" s="253" t="str">
        <f t="shared" si="69"/>
        <v>A11V24</v>
      </c>
      <c r="H277" s="254">
        <f>VLOOKUP(G277,'Assets+Vulnerabilities'!$H$4:$I$318,2,FALSE)</f>
        <v>3</v>
      </c>
      <c r="I277" s="255" t="s">
        <v>419</v>
      </c>
      <c r="J277" s="246" t="str">
        <f t="shared" si="70"/>
        <v>T16</v>
      </c>
      <c r="K277" s="246" t="str">
        <f t="shared" si="71"/>
        <v>T16</v>
      </c>
      <c r="L277" s="178">
        <f>VLOOKUP(K277,Threats!$J$4:$K$33,2,FALSE)</f>
        <v>3</v>
      </c>
      <c r="M277" s="178" t="str">
        <f t="shared" si="72"/>
        <v>A11.V24.T16</v>
      </c>
      <c r="N277" s="297">
        <f t="shared" si="74"/>
        <v>7</v>
      </c>
      <c r="O277" s="273">
        <f t="shared" si="73"/>
        <v>7</v>
      </c>
      <c r="P277"/>
    </row>
    <row r="278" spans="1:16" ht="36">
      <c r="A278" s="243" t="s">
        <v>111</v>
      </c>
      <c r="B278" s="244" t="str">
        <f>Assets!$B$16</f>
        <v>Other RFID cards</v>
      </c>
      <c r="C278" s="245">
        <f>VLOOKUP(A278,Assets!$B$28:$C$47,2,FALSE)</f>
        <v>3</v>
      </c>
      <c r="D278" s="244" t="s">
        <v>487</v>
      </c>
      <c r="E278" s="246" t="str">
        <f t="shared" si="67"/>
        <v>V24</v>
      </c>
      <c r="F278" s="246" t="str">
        <f t="shared" si="68"/>
        <v>V24</v>
      </c>
      <c r="G278" s="253" t="str">
        <f t="shared" si="69"/>
        <v>A11V24</v>
      </c>
      <c r="H278" s="254">
        <f>VLOOKUP(G278,'Assets+Vulnerabilities'!$H$4:$I$318,2,FALSE)</f>
        <v>3</v>
      </c>
      <c r="I278" s="255" t="s">
        <v>426</v>
      </c>
      <c r="J278" s="246" t="str">
        <f t="shared" si="70"/>
        <v>T21</v>
      </c>
      <c r="K278" s="246" t="str">
        <f t="shared" si="71"/>
        <v>T21</v>
      </c>
      <c r="L278" s="178">
        <f>VLOOKUP(K278,Threats!$J$4:$K$33,2,FALSE)</f>
        <v>4</v>
      </c>
      <c r="M278" s="178" t="str">
        <f t="shared" si="72"/>
        <v>A11.V24.T21</v>
      </c>
      <c r="N278" s="297">
        <f t="shared" si="74"/>
        <v>8</v>
      </c>
      <c r="O278" s="273">
        <f t="shared" si="73"/>
        <v>8</v>
      </c>
      <c r="P278"/>
    </row>
    <row r="279" spans="1:16" ht="24">
      <c r="A279" s="243" t="s">
        <v>111</v>
      </c>
      <c r="B279" s="244" t="str">
        <f>Assets!$B$16</f>
        <v>Other RFID cards</v>
      </c>
      <c r="C279" s="245">
        <f>VLOOKUP(A279,Assets!$B$28:$C$47,2,FALSE)</f>
        <v>3</v>
      </c>
      <c r="D279" s="244" t="s">
        <v>373</v>
      </c>
      <c r="E279" s="246" t="str">
        <f t="shared" si="67"/>
        <v>V6.</v>
      </c>
      <c r="F279" s="246" t="str">
        <f t="shared" si="68"/>
        <v>V6</v>
      </c>
      <c r="G279" s="253" t="str">
        <f t="shared" si="69"/>
        <v>A11V6</v>
      </c>
      <c r="H279" s="254">
        <f>VLOOKUP(G279,'Assets+Vulnerabilities'!$H$4:$I$318,2,FALSE)</f>
        <v>3</v>
      </c>
      <c r="I279" s="255" t="s">
        <v>418</v>
      </c>
      <c r="J279" s="246" t="str">
        <f t="shared" si="70"/>
        <v>T9.</v>
      </c>
      <c r="K279" s="246" t="str">
        <f t="shared" si="71"/>
        <v>T9</v>
      </c>
      <c r="L279" s="178">
        <f>VLOOKUP(K279,Threats!$J$4:$K$33,2,FALSE)</f>
        <v>3</v>
      </c>
      <c r="M279" s="178" t="str">
        <f t="shared" si="72"/>
        <v>A11.V6.T9</v>
      </c>
      <c r="N279" s="297">
        <f>C279+H279+L279-3</f>
        <v>6</v>
      </c>
      <c r="O279" s="273">
        <f t="shared" si="73"/>
        <v>6</v>
      </c>
      <c r="P279"/>
    </row>
    <row r="280" spans="1:16" ht="24">
      <c r="A280" s="243" t="s">
        <v>111</v>
      </c>
      <c r="B280" s="244" t="str">
        <f>Assets!$B$16</f>
        <v>Other RFID cards</v>
      </c>
      <c r="C280" s="245">
        <f>VLOOKUP(A280,Assets!$B$28:$C$47,2,FALSE)</f>
        <v>3</v>
      </c>
      <c r="D280" s="244" t="s">
        <v>373</v>
      </c>
      <c r="E280" s="246" t="str">
        <f t="shared" si="67"/>
        <v>V6.</v>
      </c>
      <c r="F280" s="246" t="str">
        <f t="shared" si="68"/>
        <v>V6</v>
      </c>
      <c r="G280" s="253" t="str">
        <f t="shared" si="69"/>
        <v>A11V6</v>
      </c>
      <c r="H280" s="254">
        <f>VLOOKUP(G280,'Assets+Vulnerabilities'!$H$4:$I$318,2,FALSE)</f>
        <v>3</v>
      </c>
      <c r="I280" s="255" t="s">
        <v>412</v>
      </c>
      <c r="J280" s="246" t="str">
        <f t="shared" si="70"/>
        <v>T22</v>
      </c>
      <c r="K280" s="246" t="str">
        <f t="shared" si="71"/>
        <v>T22</v>
      </c>
      <c r="L280" s="178">
        <f>VLOOKUP(K280,Threats!$J$4:$K$33,2,FALSE)</f>
        <v>4</v>
      </c>
      <c r="M280" s="178" t="str">
        <f t="shared" si="72"/>
        <v>A11.V6.T22</v>
      </c>
      <c r="N280" s="297">
        <f t="shared" si="74"/>
        <v>8</v>
      </c>
      <c r="O280" s="273">
        <f t="shared" si="73"/>
        <v>8</v>
      </c>
      <c r="P280"/>
    </row>
    <row r="281" spans="1:16" ht="24">
      <c r="A281" s="243" t="s">
        <v>111</v>
      </c>
      <c r="B281" s="244" t="str">
        <f>Assets!$B$16</f>
        <v>Other RFID cards</v>
      </c>
      <c r="C281" s="245">
        <f>VLOOKUP(A281,Assets!$B$28:$C$47,2,FALSE)</f>
        <v>3</v>
      </c>
      <c r="D281" s="244" t="s">
        <v>373</v>
      </c>
      <c r="E281" s="246" t="str">
        <f t="shared" si="67"/>
        <v>V6.</v>
      </c>
      <c r="F281" s="246" t="str">
        <f t="shared" si="68"/>
        <v>V6</v>
      </c>
      <c r="G281" s="253" t="str">
        <f t="shared" si="69"/>
        <v>A11V6</v>
      </c>
      <c r="H281" s="254">
        <f>VLOOKUP(G281,'Assets+Vulnerabilities'!$H$4:$I$318,2,FALSE)</f>
        <v>3</v>
      </c>
      <c r="I281" s="255" t="s">
        <v>406</v>
      </c>
      <c r="J281" s="246" t="str">
        <f t="shared" si="70"/>
        <v>T11</v>
      </c>
      <c r="K281" s="246" t="str">
        <f t="shared" si="71"/>
        <v>T11</v>
      </c>
      <c r="L281" s="178">
        <f>VLOOKUP(K281,Threats!$J$4:$K$33,2,FALSE)</f>
        <v>3</v>
      </c>
      <c r="M281" s="178" t="str">
        <f t="shared" si="72"/>
        <v>A11.V6.T11</v>
      </c>
      <c r="N281" s="297">
        <f t="shared" ref="N281:N283" si="77">C281+H281+L281-3</f>
        <v>6</v>
      </c>
      <c r="O281" s="273">
        <f t="shared" si="73"/>
        <v>6</v>
      </c>
      <c r="P281"/>
    </row>
    <row r="282" spans="1:16" ht="24">
      <c r="A282" s="243" t="s">
        <v>111</v>
      </c>
      <c r="B282" s="244" t="str">
        <f>Assets!$B$16</f>
        <v>Other RFID cards</v>
      </c>
      <c r="C282" s="245">
        <f>VLOOKUP(A282,Assets!$B$28:$C$47,2,FALSE)</f>
        <v>3</v>
      </c>
      <c r="D282" s="244" t="s">
        <v>373</v>
      </c>
      <c r="E282" s="246" t="str">
        <f t="shared" si="67"/>
        <v>V6.</v>
      </c>
      <c r="F282" s="246" t="str">
        <f t="shared" si="68"/>
        <v>V6</v>
      </c>
      <c r="G282" s="253" t="str">
        <f t="shared" si="69"/>
        <v>A11V6</v>
      </c>
      <c r="H282" s="254">
        <f>VLOOKUP(G282,'Assets+Vulnerabilities'!$H$4:$I$318,2,FALSE)</f>
        <v>3</v>
      </c>
      <c r="I282" s="255" t="s">
        <v>480</v>
      </c>
      <c r="J282" s="246" t="str">
        <f t="shared" si="70"/>
        <v>T12</v>
      </c>
      <c r="K282" s="246" t="str">
        <f t="shared" si="71"/>
        <v>T12</v>
      </c>
      <c r="L282" s="178">
        <f>VLOOKUP(K282,Threats!$J$4:$K$33,2,FALSE)</f>
        <v>4</v>
      </c>
      <c r="M282" s="178" t="str">
        <f t="shared" si="72"/>
        <v>A11.V6.T12</v>
      </c>
      <c r="N282" s="297">
        <f t="shared" si="77"/>
        <v>7</v>
      </c>
      <c r="O282" s="273">
        <f t="shared" si="73"/>
        <v>7</v>
      </c>
      <c r="P282"/>
    </row>
    <row r="283" spans="1:16" ht="24">
      <c r="A283" s="243" t="s">
        <v>111</v>
      </c>
      <c r="B283" s="244" t="str">
        <f>Assets!$B$16</f>
        <v>Other RFID cards</v>
      </c>
      <c r="C283" s="245">
        <f>VLOOKUP(A283,Assets!$B$28:$C$47,2,FALSE)</f>
        <v>3</v>
      </c>
      <c r="D283" s="244" t="s">
        <v>373</v>
      </c>
      <c r="E283" s="246" t="str">
        <f t="shared" si="67"/>
        <v>V6.</v>
      </c>
      <c r="F283" s="246" t="str">
        <f t="shared" si="68"/>
        <v>V6</v>
      </c>
      <c r="G283" s="253" t="str">
        <f t="shared" si="69"/>
        <v>A11V6</v>
      </c>
      <c r="H283" s="254">
        <f>VLOOKUP(G283,'Assets+Vulnerabilities'!$H$4:$I$318,2,FALSE)</f>
        <v>3</v>
      </c>
      <c r="I283" s="255" t="s">
        <v>420</v>
      </c>
      <c r="J283" s="246" t="str">
        <f t="shared" si="70"/>
        <v>T30</v>
      </c>
      <c r="K283" s="246" t="str">
        <f t="shared" si="71"/>
        <v>T30</v>
      </c>
      <c r="L283" s="178">
        <f>VLOOKUP(K283,Threats!$J$4:$K$33,2,FALSE)</f>
        <v>4</v>
      </c>
      <c r="M283" s="178" t="str">
        <f t="shared" si="72"/>
        <v>A11.V6.T30</v>
      </c>
      <c r="N283" s="297">
        <f t="shared" si="77"/>
        <v>7</v>
      </c>
      <c r="O283" s="273">
        <f t="shared" si="73"/>
        <v>7</v>
      </c>
      <c r="P283"/>
    </row>
    <row r="284" spans="1:16" ht="24">
      <c r="A284" s="243" t="s">
        <v>111</v>
      </c>
      <c r="B284" s="244" t="str">
        <f>Assets!$B$16</f>
        <v>Other RFID cards</v>
      </c>
      <c r="C284" s="245">
        <f>VLOOKUP(A284,Assets!$B$28:$C$47,2,FALSE)</f>
        <v>3</v>
      </c>
      <c r="D284" s="244" t="s">
        <v>399</v>
      </c>
      <c r="E284" s="246" t="str">
        <f t="shared" si="67"/>
        <v>V9.</v>
      </c>
      <c r="F284" s="246" t="str">
        <f t="shared" si="68"/>
        <v>V9</v>
      </c>
      <c r="G284" s="253" t="str">
        <f t="shared" si="69"/>
        <v>A11V9</v>
      </c>
      <c r="H284" s="254">
        <f>VLOOKUP(G284,'Assets+Vulnerabilities'!$H$4:$I$318,2,FALSE)</f>
        <v>2</v>
      </c>
      <c r="I284" s="255" t="s">
        <v>434</v>
      </c>
      <c r="J284" s="246" t="str">
        <f t="shared" si="70"/>
        <v>T24</v>
      </c>
      <c r="K284" s="246" t="str">
        <f t="shared" si="71"/>
        <v>T24</v>
      </c>
      <c r="L284" s="178">
        <f>VLOOKUP(K284,Threats!$J$4:$K$33,2,FALSE)</f>
        <v>3</v>
      </c>
      <c r="M284" s="178" t="str">
        <f t="shared" si="72"/>
        <v>A11.V9.T24</v>
      </c>
      <c r="N284" s="297">
        <f t="shared" si="74"/>
        <v>6</v>
      </c>
      <c r="O284" s="273">
        <f t="shared" si="73"/>
        <v>6</v>
      </c>
      <c r="P284"/>
    </row>
    <row r="285" spans="1:16" ht="24">
      <c r="A285" s="243" t="s">
        <v>111</v>
      </c>
      <c r="B285" s="244" t="str">
        <f>Assets!$B$16</f>
        <v>Other RFID cards</v>
      </c>
      <c r="C285" s="245">
        <f>VLOOKUP(A285,Assets!$B$28:$C$47,2,FALSE)</f>
        <v>3</v>
      </c>
      <c r="D285" s="244" t="s">
        <v>399</v>
      </c>
      <c r="E285" s="246" t="str">
        <f t="shared" si="67"/>
        <v>V9.</v>
      </c>
      <c r="F285" s="246" t="str">
        <f t="shared" si="68"/>
        <v>V9</v>
      </c>
      <c r="G285" s="253" t="str">
        <f t="shared" si="69"/>
        <v>A11V9</v>
      </c>
      <c r="H285" s="254">
        <f>VLOOKUP(G285,'Assets+Vulnerabilities'!$H$4:$I$318,2,FALSE)</f>
        <v>2</v>
      </c>
      <c r="I285" s="255" t="s">
        <v>427</v>
      </c>
      <c r="J285" s="246" t="str">
        <f t="shared" si="70"/>
        <v>T29</v>
      </c>
      <c r="K285" s="246" t="str">
        <f t="shared" si="71"/>
        <v>T29</v>
      </c>
      <c r="L285" s="178">
        <f>VLOOKUP(K285,Threats!$J$4:$K$33,2,FALSE)</f>
        <v>2</v>
      </c>
      <c r="M285" s="178" t="str">
        <f t="shared" si="72"/>
        <v>A11.V9.T29</v>
      </c>
      <c r="N285" s="297">
        <f t="shared" ref="N285:N286" si="78">C285+H285+L285-3</f>
        <v>4</v>
      </c>
      <c r="O285" s="273">
        <f t="shared" si="73"/>
        <v>4</v>
      </c>
      <c r="P285"/>
    </row>
    <row r="286" spans="1:16" ht="36">
      <c r="A286" s="243" t="s">
        <v>111</v>
      </c>
      <c r="B286" s="244" t="str">
        <f>Assets!$B$16</f>
        <v>Other RFID cards</v>
      </c>
      <c r="C286" s="245">
        <f>VLOOKUP(A286,Assets!$B$28:$C$47,2,FALSE)</f>
        <v>3</v>
      </c>
      <c r="D286" s="244" t="s">
        <v>388</v>
      </c>
      <c r="E286" s="246" t="str">
        <f t="shared" si="67"/>
        <v>V25</v>
      </c>
      <c r="F286" s="246" t="str">
        <f t="shared" si="68"/>
        <v>V25</v>
      </c>
      <c r="G286" s="253" t="str">
        <f t="shared" si="69"/>
        <v>A11V25</v>
      </c>
      <c r="H286" s="254">
        <f>VLOOKUP(G286,'Assets+Vulnerabilities'!$H$4:$I$318,2,FALSE)</f>
        <v>4</v>
      </c>
      <c r="I286" s="255" t="s">
        <v>417</v>
      </c>
      <c r="J286" s="246" t="str">
        <f t="shared" si="70"/>
        <v>T8.</v>
      </c>
      <c r="K286" s="246" t="str">
        <f t="shared" si="71"/>
        <v>T8</v>
      </c>
      <c r="L286" s="178">
        <f>VLOOKUP(K286,Threats!$J$4:$K$33,2,FALSE)</f>
        <v>4</v>
      </c>
      <c r="M286" s="178" t="str">
        <f t="shared" si="72"/>
        <v>A11.V25.T8</v>
      </c>
      <c r="N286" s="297">
        <f t="shared" si="78"/>
        <v>8</v>
      </c>
      <c r="O286" s="273">
        <f t="shared" si="73"/>
        <v>8</v>
      </c>
      <c r="P286"/>
    </row>
    <row r="287" spans="1:16" ht="24">
      <c r="A287" s="243" t="s">
        <v>111</v>
      </c>
      <c r="B287" s="244" t="str">
        <f>Assets!$B$16</f>
        <v>Other RFID cards</v>
      </c>
      <c r="C287" s="245">
        <f>VLOOKUP(A287,Assets!$B$28:$C$47,2,FALSE)</f>
        <v>3</v>
      </c>
      <c r="D287" s="244" t="s">
        <v>388</v>
      </c>
      <c r="E287" s="246" t="str">
        <f t="shared" si="67"/>
        <v>V25</v>
      </c>
      <c r="F287" s="246" t="str">
        <f t="shared" si="68"/>
        <v>V25</v>
      </c>
      <c r="G287" s="253" t="str">
        <f t="shared" si="69"/>
        <v>A11V25</v>
      </c>
      <c r="H287" s="254">
        <f>VLOOKUP(G287,'Assets+Vulnerabilities'!$H$4:$I$318,2,FALSE)</f>
        <v>4</v>
      </c>
      <c r="I287" s="255" t="s">
        <v>151</v>
      </c>
      <c r="J287" s="246" t="str">
        <f t="shared" si="70"/>
        <v>T5.</v>
      </c>
      <c r="K287" s="246" t="str">
        <f t="shared" si="71"/>
        <v>T5</v>
      </c>
      <c r="L287" s="178">
        <f>VLOOKUP(K287,Threats!$J$4:$K$33,2,FALSE)</f>
        <v>3</v>
      </c>
      <c r="M287" s="178" t="str">
        <f t="shared" si="72"/>
        <v>A11.V25.T5</v>
      </c>
      <c r="N287" s="297">
        <f t="shared" si="74"/>
        <v>8</v>
      </c>
      <c r="O287" s="273">
        <f t="shared" si="73"/>
        <v>8</v>
      </c>
      <c r="P287"/>
    </row>
    <row r="288" spans="1:16" ht="36">
      <c r="A288" s="243" t="s">
        <v>111</v>
      </c>
      <c r="B288" s="244" t="str">
        <f>Assets!$B$16</f>
        <v>Other RFID cards</v>
      </c>
      <c r="C288" s="245">
        <f>VLOOKUP(A288,Assets!$B$28:$C$47,2,FALSE)</f>
        <v>3</v>
      </c>
      <c r="D288" s="244" t="s">
        <v>388</v>
      </c>
      <c r="E288" s="246" t="str">
        <f t="shared" si="67"/>
        <v>V25</v>
      </c>
      <c r="F288" s="246" t="str">
        <f t="shared" si="68"/>
        <v>V25</v>
      </c>
      <c r="G288" s="253" t="str">
        <f t="shared" si="69"/>
        <v>A11V25</v>
      </c>
      <c r="H288" s="254">
        <f>VLOOKUP(G288,'Assets+Vulnerabilities'!$H$4:$I$318,2,FALSE)</f>
        <v>4</v>
      </c>
      <c r="I288" s="255" t="s">
        <v>432</v>
      </c>
      <c r="J288" s="246" t="str">
        <f t="shared" si="70"/>
        <v>T20</v>
      </c>
      <c r="K288" s="246" t="str">
        <f t="shared" si="71"/>
        <v>T20</v>
      </c>
      <c r="L288" s="178">
        <f>VLOOKUP(K288,Threats!$J$4:$K$33,2,FALSE)</f>
        <v>3</v>
      </c>
      <c r="M288" s="178" t="str">
        <f t="shared" si="72"/>
        <v>A11.V25.T20</v>
      </c>
      <c r="N288" s="297">
        <f t="shared" si="74"/>
        <v>8</v>
      </c>
      <c r="O288" s="273">
        <f t="shared" si="73"/>
        <v>8</v>
      </c>
      <c r="P288"/>
    </row>
    <row r="289" spans="1:16" ht="36">
      <c r="A289" s="243" t="s">
        <v>111</v>
      </c>
      <c r="B289" s="244" t="str">
        <f>Assets!$B$16</f>
        <v>Other RFID cards</v>
      </c>
      <c r="C289" s="245">
        <f>VLOOKUP(A289,Assets!$B$28:$C$47,2,FALSE)</f>
        <v>3</v>
      </c>
      <c r="D289" s="244" t="s">
        <v>393</v>
      </c>
      <c r="E289" s="246" t="str">
        <f t="shared" si="67"/>
        <v>V26</v>
      </c>
      <c r="F289" s="246" t="str">
        <f t="shared" si="68"/>
        <v>V26</v>
      </c>
      <c r="G289" s="253" t="str">
        <f t="shared" si="69"/>
        <v>A11V26</v>
      </c>
      <c r="H289" s="254">
        <f>VLOOKUP(G289,'Assets+Vulnerabilities'!$H$4:$I$318,2,FALSE)</f>
        <v>3</v>
      </c>
      <c r="I289" s="255" t="s">
        <v>432</v>
      </c>
      <c r="J289" s="246" t="str">
        <f t="shared" si="70"/>
        <v>T20</v>
      </c>
      <c r="K289" s="246" t="str">
        <f t="shared" si="71"/>
        <v>T20</v>
      </c>
      <c r="L289" s="178">
        <f>VLOOKUP(K289,Threats!$J$4:$K$33,2,FALSE)</f>
        <v>3</v>
      </c>
      <c r="M289" s="178" t="str">
        <f t="shared" si="72"/>
        <v>A11.V26.T20</v>
      </c>
      <c r="N289" s="297">
        <f t="shared" si="74"/>
        <v>7</v>
      </c>
      <c r="O289" s="273">
        <f t="shared" si="73"/>
        <v>7</v>
      </c>
      <c r="P289"/>
    </row>
    <row r="290" spans="1:16" ht="24">
      <c r="A290" s="243" t="s">
        <v>111</v>
      </c>
      <c r="B290" s="244" t="str">
        <f>Assets!$B$16</f>
        <v>Other RFID cards</v>
      </c>
      <c r="C290" s="245">
        <f>VLOOKUP(A290,Assets!$B$28:$C$47,2,FALSE)</f>
        <v>3</v>
      </c>
      <c r="D290" s="244" t="s">
        <v>394</v>
      </c>
      <c r="E290" s="246" t="str">
        <f t="shared" si="67"/>
        <v>V27</v>
      </c>
      <c r="F290" s="246" t="str">
        <f t="shared" si="68"/>
        <v>V27</v>
      </c>
      <c r="G290" s="253" t="str">
        <f t="shared" si="69"/>
        <v>A11V27</v>
      </c>
      <c r="H290" s="254">
        <f>VLOOKUP(G290,'Assets+Vulnerabilities'!$H$4:$I$318,2,FALSE)</f>
        <v>3</v>
      </c>
      <c r="I290" s="255" t="s">
        <v>422</v>
      </c>
      <c r="J290" s="246" t="str">
        <f t="shared" si="70"/>
        <v>T15</v>
      </c>
      <c r="K290" s="246" t="str">
        <f t="shared" si="71"/>
        <v>T15</v>
      </c>
      <c r="L290" s="178">
        <f>VLOOKUP(K290,Threats!$J$4:$K$33,2,FALSE)</f>
        <v>3</v>
      </c>
      <c r="M290" s="178" t="str">
        <f t="shared" si="72"/>
        <v>A11.V27.T15</v>
      </c>
      <c r="N290" s="297">
        <f t="shared" si="74"/>
        <v>7</v>
      </c>
      <c r="O290" s="273">
        <f t="shared" si="73"/>
        <v>7</v>
      </c>
      <c r="P290"/>
    </row>
    <row r="291" spans="1:16" ht="36">
      <c r="A291" s="243" t="s">
        <v>111</v>
      </c>
      <c r="B291" s="244" t="str">
        <f>Assets!$B$16</f>
        <v>Other RFID cards</v>
      </c>
      <c r="C291" s="245">
        <f>VLOOKUP(A291,Assets!$B$28:$C$47,2,FALSE)</f>
        <v>3</v>
      </c>
      <c r="D291" s="244" t="s">
        <v>394</v>
      </c>
      <c r="E291" s="246" t="str">
        <f t="shared" si="67"/>
        <v>V27</v>
      </c>
      <c r="F291" s="246" t="str">
        <f t="shared" si="68"/>
        <v>V27</v>
      </c>
      <c r="G291" s="253" t="str">
        <f t="shared" si="69"/>
        <v>A11V27</v>
      </c>
      <c r="H291" s="254">
        <f>VLOOKUP(G291,'Assets+Vulnerabilities'!$H$4:$I$318,2,FALSE)</f>
        <v>3</v>
      </c>
      <c r="I291" s="255" t="s">
        <v>432</v>
      </c>
      <c r="J291" s="246" t="str">
        <f t="shared" si="70"/>
        <v>T20</v>
      </c>
      <c r="K291" s="246" t="str">
        <f t="shared" si="71"/>
        <v>T20</v>
      </c>
      <c r="L291" s="178">
        <f>VLOOKUP(K291,Threats!$J$4:$K$33,2,FALSE)</f>
        <v>3</v>
      </c>
      <c r="M291" s="178" t="str">
        <f t="shared" si="72"/>
        <v>A11.V27.T20</v>
      </c>
      <c r="N291" s="297">
        <f t="shared" si="74"/>
        <v>7</v>
      </c>
      <c r="O291" s="273">
        <f t="shared" si="73"/>
        <v>7</v>
      </c>
      <c r="P291"/>
    </row>
    <row r="292" spans="1:16" ht="36">
      <c r="A292" s="243" t="s">
        <v>111</v>
      </c>
      <c r="B292" s="244" t="str">
        <f>Assets!$B$16</f>
        <v>Other RFID cards</v>
      </c>
      <c r="C292" s="245">
        <f>VLOOKUP(A292,Assets!$B$28:$C$47,2,FALSE)</f>
        <v>3</v>
      </c>
      <c r="D292" s="244" t="s">
        <v>380</v>
      </c>
      <c r="E292" s="246" t="str">
        <f t="shared" si="67"/>
        <v>V28</v>
      </c>
      <c r="F292" s="246" t="str">
        <f t="shared" si="68"/>
        <v>V28</v>
      </c>
      <c r="G292" s="253" t="str">
        <f t="shared" si="69"/>
        <v>A11V28</v>
      </c>
      <c r="H292" s="254">
        <f>VLOOKUP(G292,'Assets+Vulnerabilities'!$H$4:$I$318,2,FALSE)</f>
        <v>4</v>
      </c>
      <c r="I292" s="255" t="s">
        <v>417</v>
      </c>
      <c r="J292" s="246" t="str">
        <f t="shared" si="70"/>
        <v>T8.</v>
      </c>
      <c r="K292" s="246" t="str">
        <f t="shared" si="71"/>
        <v>T8</v>
      </c>
      <c r="L292" s="178">
        <f>VLOOKUP(K292,Threats!$J$4:$K$33,2,FALSE)</f>
        <v>4</v>
      </c>
      <c r="M292" s="178" t="str">
        <f t="shared" si="72"/>
        <v>A11.V28.T8</v>
      </c>
      <c r="N292" s="297">
        <f t="shared" ref="N292:N294" si="79">C292+H292+L292-3</f>
        <v>8</v>
      </c>
      <c r="O292" s="273">
        <f t="shared" si="73"/>
        <v>8</v>
      </c>
      <c r="P292"/>
    </row>
    <row r="293" spans="1:16" ht="24">
      <c r="A293" s="243" t="s">
        <v>111</v>
      </c>
      <c r="B293" s="244" t="str">
        <f>Assets!$B$16</f>
        <v>Other RFID cards</v>
      </c>
      <c r="C293" s="245">
        <f>VLOOKUP(A293,Assets!$B$28:$C$47,2,FALSE)</f>
        <v>3</v>
      </c>
      <c r="D293" s="244" t="s">
        <v>380</v>
      </c>
      <c r="E293" s="246" t="str">
        <f t="shared" si="67"/>
        <v>V28</v>
      </c>
      <c r="F293" s="246" t="str">
        <f t="shared" si="68"/>
        <v>V28</v>
      </c>
      <c r="G293" s="253" t="str">
        <f t="shared" si="69"/>
        <v>A11V28</v>
      </c>
      <c r="H293" s="254">
        <f>VLOOKUP(G293,'Assets+Vulnerabilities'!$H$4:$I$318,2,FALSE)</f>
        <v>4</v>
      </c>
      <c r="I293" s="255" t="s">
        <v>480</v>
      </c>
      <c r="J293" s="246" t="str">
        <f t="shared" si="70"/>
        <v>T12</v>
      </c>
      <c r="K293" s="246" t="str">
        <f t="shared" si="71"/>
        <v>T12</v>
      </c>
      <c r="L293" s="178">
        <f>VLOOKUP(K293,Threats!$J$4:$K$33,2,FALSE)</f>
        <v>4</v>
      </c>
      <c r="M293" s="178" t="str">
        <f t="shared" si="72"/>
        <v>A11.V28.T12</v>
      </c>
      <c r="N293" s="297">
        <f t="shared" si="79"/>
        <v>8</v>
      </c>
      <c r="O293" s="273">
        <f t="shared" si="73"/>
        <v>8</v>
      </c>
      <c r="P293"/>
    </row>
    <row r="294" spans="1:16" ht="24">
      <c r="A294" s="243" t="s">
        <v>111</v>
      </c>
      <c r="B294" s="244" t="str">
        <f>Assets!$B$16</f>
        <v>Other RFID cards</v>
      </c>
      <c r="C294" s="245">
        <f>VLOOKUP(A294,Assets!$B$28:$C$47,2,FALSE)</f>
        <v>3</v>
      </c>
      <c r="D294" s="244" t="s">
        <v>395</v>
      </c>
      <c r="E294" s="246" t="str">
        <f t="shared" si="67"/>
        <v>V31</v>
      </c>
      <c r="F294" s="246" t="str">
        <f t="shared" si="68"/>
        <v>V31</v>
      </c>
      <c r="G294" s="253" t="str">
        <f t="shared" si="69"/>
        <v>A11V31</v>
      </c>
      <c r="H294" s="254">
        <f>VLOOKUP(G294,'Assets+Vulnerabilities'!$H$4:$I$318,2,FALSE)</f>
        <v>3</v>
      </c>
      <c r="I294" s="255" t="s">
        <v>411</v>
      </c>
      <c r="J294" s="246" t="str">
        <f t="shared" si="70"/>
        <v>T4.</v>
      </c>
      <c r="K294" s="246" t="str">
        <f t="shared" si="71"/>
        <v>T4</v>
      </c>
      <c r="L294" s="178">
        <f>VLOOKUP(K294,Threats!$J$4:$K$33,2,FALSE)</f>
        <v>3</v>
      </c>
      <c r="M294" s="178" t="str">
        <f t="shared" si="72"/>
        <v>A11.V31.T4</v>
      </c>
      <c r="N294" s="297">
        <f t="shared" si="79"/>
        <v>6</v>
      </c>
      <c r="O294" s="273">
        <f t="shared" si="73"/>
        <v>6</v>
      </c>
      <c r="P294"/>
    </row>
    <row r="295" spans="1:16" ht="24">
      <c r="A295" s="243" t="s">
        <v>111</v>
      </c>
      <c r="B295" s="244" t="str">
        <f>Assets!$B$16</f>
        <v>Other RFID cards</v>
      </c>
      <c r="C295" s="245">
        <f>VLOOKUP(A295,Assets!$B$28:$C$47,2,FALSE)</f>
        <v>3</v>
      </c>
      <c r="D295" s="244" t="s">
        <v>395</v>
      </c>
      <c r="E295" s="246" t="str">
        <f t="shared" si="67"/>
        <v>V31</v>
      </c>
      <c r="F295" s="246" t="str">
        <f t="shared" si="68"/>
        <v>V31</v>
      </c>
      <c r="G295" s="253" t="str">
        <f t="shared" si="69"/>
        <v>A11V31</v>
      </c>
      <c r="H295" s="254">
        <f>VLOOKUP(G295,'Assets+Vulnerabilities'!$H$4:$I$318,2,FALSE)</f>
        <v>3</v>
      </c>
      <c r="I295" s="255" t="s">
        <v>151</v>
      </c>
      <c r="J295" s="246" t="str">
        <f t="shared" si="70"/>
        <v>T5.</v>
      </c>
      <c r="K295" s="246" t="str">
        <f t="shared" si="71"/>
        <v>T5</v>
      </c>
      <c r="L295" s="178">
        <f>VLOOKUP(K295,Threats!$J$4:$K$33,2,FALSE)</f>
        <v>3</v>
      </c>
      <c r="M295" s="178" t="str">
        <f t="shared" si="72"/>
        <v>A11.V31.T5</v>
      </c>
      <c r="N295" s="297">
        <f t="shared" si="74"/>
        <v>7</v>
      </c>
      <c r="O295" s="273">
        <f t="shared" si="73"/>
        <v>7</v>
      </c>
      <c r="P295"/>
    </row>
    <row r="296" spans="1:16" ht="24">
      <c r="A296" s="243" t="s">
        <v>111</v>
      </c>
      <c r="B296" s="244" t="str">
        <f>Assets!$B$16</f>
        <v>Other RFID cards</v>
      </c>
      <c r="C296" s="245">
        <f>VLOOKUP(A296,Assets!$B$28:$C$47,2,FALSE)</f>
        <v>3</v>
      </c>
      <c r="D296" s="244" t="s">
        <v>395</v>
      </c>
      <c r="E296" s="246" t="str">
        <f t="shared" si="67"/>
        <v>V31</v>
      </c>
      <c r="F296" s="246" t="str">
        <f t="shared" si="68"/>
        <v>V31</v>
      </c>
      <c r="G296" s="253" t="str">
        <f t="shared" si="69"/>
        <v>A11V31</v>
      </c>
      <c r="H296" s="254">
        <f>VLOOKUP(G296,'Assets+Vulnerabilities'!$H$4:$I$318,2,FALSE)</f>
        <v>3</v>
      </c>
      <c r="I296" s="255" t="s">
        <v>431</v>
      </c>
      <c r="J296" s="246" t="str">
        <f t="shared" si="70"/>
        <v>T6.</v>
      </c>
      <c r="K296" s="246" t="str">
        <f t="shared" si="71"/>
        <v>T6</v>
      </c>
      <c r="L296" s="178">
        <f>VLOOKUP(K296,Threats!$J$4:$K$33,2,FALSE)</f>
        <v>4</v>
      </c>
      <c r="M296" s="178" t="str">
        <f t="shared" si="72"/>
        <v>A11.V31.T6</v>
      </c>
      <c r="N296" s="297">
        <f t="shared" ref="N296:N299" si="80">C296+H296+L296-3</f>
        <v>7</v>
      </c>
      <c r="O296" s="273">
        <f t="shared" si="73"/>
        <v>7</v>
      </c>
      <c r="P296"/>
    </row>
    <row r="297" spans="1:16" ht="24">
      <c r="A297" s="243" t="s">
        <v>111</v>
      </c>
      <c r="B297" s="244" t="str">
        <f>Assets!$B$16</f>
        <v>Other RFID cards</v>
      </c>
      <c r="C297" s="245">
        <f>VLOOKUP(A297,Assets!$B$28:$C$47,2,FALSE)</f>
        <v>3</v>
      </c>
      <c r="D297" s="244" t="s">
        <v>395</v>
      </c>
      <c r="E297" s="246" t="str">
        <f t="shared" si="67"/>
        <v>V31</v>
      </c>
      <c r="F297" s="246" t="str">
        <f t="shared" si="68"/>
        <v>V31</v>
      </c>
      <c r="G297" s="253" t="str">
        <f t="shared" si="69"/>
        <v>A11V31</v>
      </c>
      <c r="H297" s="254">
        <f>VLOOKUP(G297,'Assets+Vulnerabilities'!$H$4:$I$318,2,FALSE)</f>
        <v>3</v>
      </c>
      <c r="I297" s="255" t="s">
        <v>152</v>
      </c>
      <c r="J297" s="246" t="str">
        <f t="shared" si="70"/>
        <v>T7.</v>
      </c>
      <c r="K297" s="246" t="str">
        <f t="shared" si="71"/>
        <v>T7</v>
      </c>
      <c r="L297" s="178">
        <f>VLOOKUP(K297,Threats!$J$4:$K$33,2,FALSE)</f>
        <v>4</v>
      </c>
      <c r="M297" s="178" t="str">
        <f t="shared" si="72"/>
        <v>A11.V31.T7</v>
      </c>
      <c r="N297" s="297">
        <f t="shared" si="80"/>
        <v>7</v>
      </c>
      <c r="O297" s="273">
        <f t="shared" si="73"/>
        <v>7</v>
      </c>
      <c r="P297"/>
    </row>
    <row r="298" spans="1:16" ht="36">
      <c r="A298" s="243" t="s">
        <v>111</v>
      </c>
      <c r="B298" s="244" t="str">
        <f>Assets!$B$16</f>
        <v>Other RFID cards</v>
      </c>
      <c r="C298" s="245">
        <f>VLOOKUP(A298,Assets!$B$28:$C$47,2,FALSE)</f>
        <v>3</v>
      </c>
      <c r="D298" s="244" t="s">
        <v>395</v>
      </c>
      <c r="E298" s="246" t="str">
        <f t="shared" si="67"/>
        <v>V31</v>
      </c>
      <c r="F298" s="246" t="str">
        <f t="shared" si="68"/>
        <v>V31</v>
      </c>
      <c r="G298" s="253" t="str">
        <f t="shared" si="69"/>
        <v>A11V31</v>
      </c>
      <c r="H298" s="254">
        <f>VLOOKUP(G298,'Assets+Vulnerabilities'!$H$4:$I$318,2,FALSE)</f>
        <v>3</v>
      </c>
      <c r="I298" s="255" t="s">
        <v>417</v>
      </c>
      <c r="J298" s="246" t="str">
        <f t="shared" si="70"/>
        <v>T8.</v>
      </c>
      <c r="K298" s="246" t="str">
        <f t="shared" si="71"/>
        <v>T8</v>
      </c>
      <c r="L298" s="178">
        <f>VLOOKUP(K298,Threats!$J$4:$K$33,2,FALSE)</f>
        <v>4</v>
      </c>
      <c r="M298" s="178" t="str">
        <f t="shared" si="72"/>
        <v>A11.V31.T8</v>
      </c>
      <c r="N298" s="297">
        <f t="shared" si="80"/>
        <v>7</v>
      </c>
      <c r="O298" s="273">
        <f t="shared" si="73"/>
        <v>7</v>
      </c>
      <c r="P298"/>
    </row>
    <row r="299" spans="1:16" ht="24">
      <c r="A299" s="243" t="s">
        <v>111</v>
      </c>
      <c r="B299" s="244" t="str">
        <f>Assets!$B$16</f>
        <v>Other RFID cards</v>
      </c>
      <c r="C299" s="245">
        <f>VLOOKUP(A299,Assets!$B$28:$C$47,2,FALSE)</f>
        <v>3</v>
      </c>
      <c r="D299" s="244" t="s">
        <v>395</v>
      </c>
      <c r="E299" s="246" t="str">
        <f t="shared" si="67"/>
        <v>V31</v>
      </c>
      <c r="F299" s="246" t="str">
        <f t="shared" si="68"/>
        <v>V31</v>
      </c>
      <c r="G299" s="253" t="str">
        <f t="shared" si="69"/>
        <v>A11V31</v>
      </c>
      <c r="H299" s="254">
        <f>VLOOKUP(G299,'Assets+Vulnerabilities'!$H$4:$I$318,2,FALSE)</f>
        <v>3</v>
      </c>
      <c r="I299" s="255" t="s">
        <v>436</v>
      </c>
      <c r="J299" s="246" t="str">
        <f t="shared" si="70"/>
        <v>T10</v>
      </c>
      <c r="K299" s="246" t="str">
        <f t="shared" si="71"/>
        <v>T10</v>
      </c>
      <c r="L299" s="178">
        <f>VLOOKUP(K299,Threats!$J$4:$K$33,2,FALSE)</f>
        <v>4</v>
      </c>
      <c r="M299" s="178" t="str">
        <f t="shared" si="72"/>
        <v>A11.V31.T10</v>
      </c>
      <c r="N299" s="297">
        <f t="shared" si="80"/>
        <v>7</v>
      </c>
      <c r="O299" s="273">
        <f t="shared" si="73"/>
        <v>7</v>
      </c>
      <c r="P299"/>
    </row>
    <row r="300" spans="1:16" ht="24">
      <c r="A300" s="243" t="s">
        <v>111</v>
      </c>
      <c r="B300" s="244" t="str">
        <f>Assets!$B$16</f>
        <v>Other RFID cards</v>
      </c>
      <c r="C300" s="245">
        <f>VLOOKUP(A300,Assets!$B$28:$C$47,2,FALSE)</f>
        <v>3</v>
      </c>
      <c r="D300" s="244" t="s">
        <v>395</v>
      </c>
      <c r="E300" s="246" t="str">
        <f t="shared" si="67"/>
        <v>V31</v>
      </c>
      <c r="F300" s="246" t="str">
        <f t="shared" si="68"/>
        <v>V31</v>
      </c>
      <c r="G300" s="253" t="str">
        <f t="shared" si="69"/>
        <v>A11V31</v>
      </c>
      <c r="H300" s="254">
        <f>VLOOKUP(G300,'Assets+Vulnerabilities'!$H$4:$I$318,2,FALSE)</f>
        <v>3</v>
      </c>
      <c r="I300" s="255" t="s">
        <v>422</v>
      </c>
      <c r="J300" s="246" t="str">
        <f t="shared" si="70"/>
        <v>T15</v>
      </c>
      <c r="K300" s="246" t="str">
        <f t="shared" si="71"/>
        <v>T15</v>
      </c>
      <c r="L300" s="178">
        <f>VLOOKUP(K300,Threats!$J$4:$K$33,2,FALSE)</f>
        <v>3</v>
      </c>
      <c r="M300" s="178" t="str">
        <f t="shared" si="72"/>
        <v>A11.V31.T15</v>
      </c>
      <c r="N300" s="297">
        <f t="shared" si="74"/>
        <v>7</v>
      </c>
      <c r="O300" s="273">
        <f t="shared" si="73"/>
        <v>7</v>
      </c>
      <c r="P300"/>
    </row>
    <row r="301" spans="1:16" ht="36">
      <c r="A301" s="243" t="s">
        <v>111</v>
      </c>
      <c r="B301" s="244" t="str">
        <f>Assets!$B$16</f>
        <v>Other RFID cards</v>
      </c>
      <c r="C301" s="245">
        <f>VLOOKUP(A301,Assets!$B$28:$C$47,2,FALSE)</f>
        <v>3</v>
      </c>
      <c r="D301" s="244" t="s">
        <v>395</v>
      </c>
      <c r="E301" s="246" t="str">
        <f t="shared" si="67"/>
        <v>V31</v>
      </c>
      <c r="F301" s="246" t="str">
        <f t="shared" si="68"/>
        <v>V31</v>
      </c>
      <c r="G301" s="253" t="str">
        <f t="shared" si="69"/>
        <v>A11V31</v>
      </c>
      <c r="H301" s="254">
        <f>VLOOKUP(G301,'Assets+Vulnerabilities'!$H$4:$I$318,2,FALSE)</f>
        <v>3</v>
      </c>
      <c r="I301" s="255" t="s">
        <v>432</v>
      </c>
      <c r="J301" s="246" t="str">
        <f t="shared" si="70"/>
        <v>T20</v>
      </c>
      <c r="K301" s="246" t="str">
        <f t="shared" si="71"/>
        <v>T20</v>
      </c>
      <c r="L301" s="178">
        <f>VLOOKUP(K301,Threats!$J$4:$K$33,2,FALSE)</f>
        <v>3</v>
      </c>
      <c r="M301" s="178" t="str">
        <f t="shared" si="72"/>
        <v>A11.V31.T20</v>
      </c>
      <c r="N301" s="297">
        <f t="shared" si="74"/>
        <v>7</v>
      </c>
      <c r="O301" s="273">
        <f t="shared" si="73"/>
        <v>7</v>
      </c>
      <c r="P301"/>
    </row>
    <row r="302" spans="1:16" ht="24">
      <c r="A302" s="243" t="s">
        <v>111</v>
      </c>
      <c r="B302" s="244" t="str">
        <f>Assets!$B$16</f>
        <v>Other RFID cards</v>
      </c>
      <c r="C302" s="245">
        <f>VLOOKUP(A302,Assets!$B$28:$C$47,2,FALSE)</f>
        <v>3</v>
      </c>
      <c r="D302" s="244" t="s">
        <v>395</v>
      </c>
      <c r="E302" s="246" t="str">
        <f t="shared" si="67"/>
        <v>V31</v>
      </c>
      <c r="F302" s="246" t="str">
        <f t="shared" si="68"/>
        <v>V31</v>
      </c>
      <c r="G302" s="253" t="str">
        <f t="shared" si="69"/>
        <v>A11V31</v>
      </c>
      <c r="H302" s="254">
        <f>VLOOKUP(G302,'Assets+Vulnerabilities'!$H$4:$I$318,2,FALSE)</f>
        <v>3</v>
      </c>
      <c r="I302" s="255" t="s">
        <v>434</v>
      </c>
      <c r="J302" s="246" t="str">
        <f t="shared" si="70"/>
        <v>T24</v>
      </c>
      <c r="K302" s="246" t="str">
        <f t="shared" si="71"/>
        <v>T24</v>
      </c>
      <c r="L302" s="178">
        <f>VLOOKUP(K302,Threats!$J$4:$K$33,2,FALSE)</f>
        <v>3</v>
      </c>
      <c r="M302" s="178" t="str">
        <f t="shared" si="72"/>
        <v>A11.V31.T24</v>
      </c>
      <c r="N302" s="297">
        <f t="shared" si="74"/>
        <v>7</v>
      </c>
      <c r="O302" s="273">
        <f t="shared" si="73"/>
        <v>7</v>
      </c>
      <c r="P302"/>
    </row>
    <row r="303" spans="1:16" ht="24">
      <c r="A303" s="243" t="s">
        <v>111</v>
      </c>
      <c r="B303" s="244" t="str">
        <f>Assets!$B$16</f>
        <v>Other RFID cards</v>
      </c>
      <c r="C303" s="245">
        <f>VLOOKUP(A303,Assets!$B$28:$C$47,2,FALSE)</f>
        <v>3</v>
      </c>
      <c r="D303" s="244" t="s">
        <v>372</v>
      </c>
      <c r="E303" s="246" t="str">
        <f t="shared" si="67"/>
        <v>V12</v>
      </c>
      <c r="F303" s="246" t="str">
        <f t="shared" si="68"/>
        <v>V12</v>
      </c>
      <c r="G303" s="253" t="str">
        <f t="shared" si="69"/>
        <v>A11V12</v>
      </c>
      <c r="H303" s="254">
        <f>VLOOKUP(G303,'Assets+Vulnerabilities'!$H$4:$I$318,2,FALSE)</f>
        <v>3</v>
      </c>
      <c r="I303" s="255" t="s">
        <v>418</v>
      </c>
      <c r="J303" s="246" t="str">
        <f t="shared" si="70"/>
        <v>T9.</v>
      </c>
      <c r="K303" s="246" t="str">
        <f t="shared" si="71"/>
        <v>T9</v>
      </c>
      <c r="L303" s="178">
        <f>VLOOKUP(K303,Threats!$J$4:$K$33,2,FALSE)</f>
        <v>3</v>
      </c>
      <c r="M303" s="178" t="str">
        <f t="shared" si="72"/>
        <v>A11.V12.T9</v>
      </c>
      <c r="N303" s="297">
        <f t="shared" ref="N303:N307" si="81">C303+H303+L303-3</f>
        <v>6</v>
      </c>
      <c r="O303" s="273">
        <f t="shared" si="73"/>
        <v>6</v>
      </c>
      <c r="P303"/>
    </row>
    <row r="304" spans="1:16" ht="24">
      <c r="A304" s="243" t="s">
        <v>111</v>
      </c>
      <c r="B304" s="244" t="str">
        <f>Assets!$B$16</f>
        <v>Other RFID cards</v>
      </c>
      <c r="C304" s="245">
        <f>VLOOKUP(A304,Assets!$B$28:$C$47,2,FALSE)</f>
        <v>3</v>
      </c>
      <c r="D304" s="244" t="s">
        <v>372</v>
      </c>
      <c r="E304" s="246" t="str">
        <f t="shared" si="67"/>
        <v>V12</v>
      </c>
      <c r="F304" s="246" t="str">
        <f t="shared" si="68"/>
        <v>V12</v>
      </c>
      <c r="G304" s="253" t="str">
        <f t="shared" si="69"/>
        <v>A11V12</v>
      </c>
      <c r="H304" s="254">
        <f>VLOOKUP(G304,'Assets+Vulnerabilities'!$H$4:$I$318,2,FALSE)</f>
        <v>3</v>
      </c>
      <c r="I304" s="255" t="s">
        <v>436</v>
      </c>
      <c r="J304" s="246" t="str">
        <f t="shared" si="70"/>
        <v>T10</v>
      </c>
      <c r="K304" s="246" t="str">
        <f t="shared" si="71"/>
        <v>T10</v>
      </c>
      <c r="L304" s="178">
        <f>VLOOKUP(K304,Threats!$J$4:$K$33,2,FALSE)</f>
        <v>4</v>
      </c>
      <c r="M304" s="178" t="str">
        <f t="shared" si="72"/>
        <v>A11.V12.T10</v>
      </c>
      <c r="N304" s="297">
        <f t="shared" si="81"/>
        <v>7</v>
      </c>
      <c r="O304" s="273">
        <f t="shared" si="73"/>
        <v>7</v>
      </c>
      <c r="P304"/>
    </row>
    <row r="305" spans="1:16" ht="24">
      <c r="A305" s="243" t="s">
        <v>111</v>
      </c>
      <c r="B305" s="244" t="str">
        <f>Assets!$B$16</f>
        <v>Other RFID cards</v>
      </c>
      <c r="C305" s="245">
        <f>VLOOKUP(A305,Assets!$B$28:$C$47,2,FALSE)</f>
        <v>3</v>
      </c>
      <c r="D305" s="244" t="s">
        <v>372</v>
      </c>
      <c r="E305" s="246" t="str">
        <f t="shared" si="67"/>
        <v>V12</v>
      </c>
      <c r="F305" s="246" t="str">
        <f t="shared" si="68"/>
        <v>V12</v>
      </c>
      <c r="G305" s="253" t="str">
        <f t="shared" si="69"/>
        <v>A11V12</v>
      </c>
      <c r="H305" s="254">
        <f>VLOOKUP(G305,'Assets+Vulnerabilities'!$H$4:$I$318,2,FALSE)</f>
        <v>3</v>
      </c>
      <c r="I305" s="255" t="s">
        <v>406</v>
      </c>
      <c r="J305" s="246" t="str">
        <f t="shared" si="70"/>
        <v>T11</v>
      </c>
      <c r="K305" s="246" t="str">
        <f t="shared" si="71"/>
        <v>T11</v>
      </c>
      <c r="L305" s="178">
        <f>VLOOKUP(K305,Threats!$J$4:$K$33,2,FALSE)</f>
        <v>3</v>
      </c>
      <c r="M305" s="178" t="str">
        <f t="shared" si="72"/>
        <v>A11.V12.T11</v>
      </c>
      <c r="N305" s="297">
        <f t="shared" si="81"/>
        <v>6</v>
      </c>
      <c r="O305" s="273">
        <f t="shared" si="73"/>
        <v>6</v>
      </c>
      <c r="P305"/>
    </row>
    <row r="306" spans="1:16" ht="24">
      <c r="A306" s="243" t="s">
        <v>111</v>
      </c>
      <c r="B306" s="244" t="str">
        <f>Assets!$B$16</f>
        <v>Other RFID cards</v>
      </c>
      <c r="C306" s="245">
        <f>VLOOKUP(A306,Assets!$B$28:$C$47,2,FALSE)</f>
        <v>3</v>
      </c>
      <c r="D306" s="244" t="s">
        <v>372</v>
      </c>
      <c r="E306" s="246" t="str">
        <f t="shared" si="67"/>
        <v>V12</v>
      </c>
      <c r="F306" s="246" t="str">
        <f t="shared" si="68"/>
        <v>V12</v>
      </c>
      <c r="G306" s="253" t="str">
        <f t="shared" si="69"/>
        <v>A11V12</v>
      </c>
      <c r="H306" s="254">
        <f>VLOOKUP(G306,'Assets+Vulnerabilities'!$H$4:$I$318,2,FALSE)</f>
        <v>3</v>
      </c>
      <c r="I306" s="255" t="s">
        <v>480</v>
      </c>
      <c r="J306" s="246" t="str">
        <f t="shared" si="70"/>
        <v>T12</v>
      </c>
      <c r="K306" s="246" t="str">
        <f t="shared" si="71"/>
        <v>T12</v>
      </c>
      <c r="L306" s="178">
        <f>VLOOKUP(K306,Threats!$J$4:$K$33,2,FALSE)</f>
        <v>4</v>
      </c>
      <c r="M306" s="178" t="str">
        <f t="shared" si="72"/>
        <v>A11.V12.T12</v>
      </c>
      <c r="N306" s="297">
        <f t="shared" si="81"/>
        <v>7</v>
      </c>
      <c r="O306" s="273">
        <f t="shared" si="73"/>
        <v>7</v>
      </c>
      <c r="P306"/>
    </row>
    <row r="307" spans="1:16" ht="24">
      <c r="A307" s="243" t="s">
        <v>111</v>
      </c>
      <c r="B307" s="244" t="str">
        <f>Assets!$B$16</f>
        <v>Other RFID cards</v>
      </c>
      <c r="C307" s="245">
        <f>VLOOKUP(A307,Assets!$B$28:$C$47,2,FALSE)</f>
        <v>3</v>
      </c>
      <c r="D307" s="244" t="s">
        <v>372</v>
      </c>
      <c r="E307" s="246" t="str">
        <f t="shared" si="67"/>
        <v>V12</v>
      </c>
      <c r="F307" s="246" t="str">
        <f t="shared" si="68"/>
        <v>V12</v>
      </c>
      <c r="G307" s="253" t="str">
        <f t="shared" si="69"/>
        <v>A11V12</v>
      </c>
      <c r="H307" s="254">
        <f>VLOOKUP(G307,'Assets+Vulnerabilities'!$H$4:$I$318,2,FALSE)</f>
        <v>3</v>
      </c>
      <c r="I307" s="255" t="s">
        <v>420</v>
      </c>
      <c r="J307" s="246" t="str">
        <f t="shared" si="70"/>
        <v>T30</v>
      </c>
      <c r="K307" s="246" t="str">
        <f t="shared" si="71"/>
        <v>T30</v>
      </c>
      <c r="L307" s="178">
        <f>VLOOKUP(K307,Threats!$J$4:$K$33,2,FALSE)</f>
        <v>4</v>
      </c>
      <c r="M307" s="178" t="str">
        <f t="shared" si="72"/>
        <v>A11.V12.T30</v>
      </c>
      <c r="N307" s="297">
        <f t="shared" si="81"/>
        <v>7</v>
      </c>
      <c r="O307" s="273">
        <f t="shared" si="73"/>
        <v>7</v>
      </c>
      <c r="P307"/>
    </row>
    <row r="308" spans="1:16" ht="48">
      <c r="A308" s="243" t="s">
        <v>111</v>
      </c>
      <c r="B308" s="244" t="str">
        <f>Assets!$B$16</f>
        <v>Other RFID cards</v>
      </c>
      <c r="C308" s="245">
        <f>VLOOKUP(A308,Assets!$B$28:$C$47,2,FALSE)</f>
        <v>3</v>
      </c>
      <c r="D308" s="244" t="s">
        <v>372</v>
      </c>
      <c r="E308" s="246" t="str">
        <f t="shared" si="67"/>
        <v>V12</v>
      </c>
      <c r="F308" s="246" t="str">
        <f t="shared" si="68"/>
        <v>V12</v>
      </c>
      <c r="G308" s="253" t="str">
        <f t="shared" si="69"/>
        <v>A11V12</v>
      </c>
      <c r="H308" s="254">
        <f>VLOOKUP(G308,'Assets+Vulnerabilities'!$H$4:$I$318,2,FALSE)</f>
        <v>3</v>
      </c>
      <c r="I308" s="255" t="s">
        <v>479</v>
      </c>
      <c r="J308" s="246" t="str">
        <f t="shared" si="70"/>
        <v>T13</v>
      </c>
      <c r="K308" s="246" t="str">
        <f t="shared" si="71"/>
        <v>T13</v>
      </c>
      <c r="L308" s="178">
        <f>VLOOKUP(K308,Threats!$J$4:$K$33,2,FALSE)</f>
        <v>4</v>
      </c>
      <c r="M308" s="178" t="str">
        <f t="shared" si="72"/>
        <v>A11.V12.T13</v>
      </c>
      <c r="N308" s="297">
        <f t="shared" si="74"/>
        <v>8</v>
      </c>
      <c r="O308" s="273">
        <f t="shared" si="73"/>
        <v>8</v>
      </c>
      <c r="P308"/>
    </row>
    <row r="309" spans="1:16" ht="36">
      <c r="A309" s="243" t="s">
        <v>111</v>
      </c>
      <c r="B309" s="244" t="str">
        <f>Assets!$B$16</f>
        <v>Other RFID cards</v>
      </c>
      <c r="C309" s="245">
        <f>VLOOKUP(A309,Assets!$B$28:$C$47,2,FALSE)</f>
        <v>3</v>
      </c>
      <c r="D309" s="244" t="s">
        <v>382</v>
      </c>
      <c r="E309" s="246" t="str">
        <f t="shared" si="67"/>
        <v>V38</v>
      </c>
      <c r="F309" s="246" t="str">
        <f t="shared" si="68"/>
        <v>V38</v>
      </c>
      <c r="G309" s="253" t="str">
        <f t="shared" si="69"/>
        <v>A11V38</v>
      </c>
      <c r="H309" s="254">
        <f>VLOOKUP(G309,'Assets+Vulnerabilities'!$H$4:$I$318,2,FALSE)</f>
        <v>3</v>
      </c>
      <c r="I309" s="255" t="s">
        <v>150</v>
      </c>
      <c r="J309" s="246" t="str">
        <f t="shared" si="70"/>
        <v>T3.</v>
      </c>
      <c r="K309" s="246" t="str">
        <f t="shared" si="71"/>
        <v>T3</v>
      </c>
      <c r="L309" s="178">
        <f>VLOOKUP(K309,Threats!$J$4:$K$33,2,FALSE)</f>
        <v>4</v>
      </c>
      <c r="M309" s="178" t="str">
        <f t="shared" si="72"/>
        <v>A11.V38.T3</v>
      </c>
      <c r="N309" s="297">
        <f t="shared" ref="N309:N310" si="82">C309+H309+L309-3</f>
        <v>7</v>
      </c>
      <c r="O309" s="273">
        <f t="shared" si="73"/>
        <v>7</v>
      </c>
      <c r="P309"/>
    </row>
    <row r="310" spans="1:16" ht="24">
      <c r="A310" s="243" t="s">
        <v>111</v>
      </c>
      <c r="B310" s="244" t="str">
        <f>Assets!$B$16</f>
        <v>Other RFID cards</v>
      </c>
      <c r="C310" s="245">
        <f>VLOOKUP(A310,Assets!$B$28:$C$47,2,FALSE)</f>
        <v>3</v>
      </c>
      <c r="D310" s="244" t="s">
        <v>382</v>
      </c>
      <c r="E310" s="246" t="str">
        <f t="shared" si="67"/>
        <v>V38</v>
      </c>
      <c r="F310" s="246" t="str">
        <f t="shared" si="68"/>
        <v>V38</v>
      </c>
      <c r="G310" s="253" t="str">
        <f t="shared" si="69"/>
        <v>A11V38</v>
      </c>
      <c r="H310" s="254">
        <f>VLOOKUP(G310,'Assets+Vulnerabilities'!$H$4:$I$318,2,FALSE)</f>
        <v>3</v>
      </c>
      <c r="I310" s="255" t="s">
        <v>480</v>
      </c>
      <c r="J310" s="246" t="str">
        <f t="shared" si="70"/>
        <v>T12</v>
      </c>
      <c r="K310" s="246" t="str">
        <f t="shared" si="71"/>
        <v>T12</v>
      </c>
      <c r="L310" s="178">
        <f>VLOOKUP(K310,Threats!$J$4:$K$33,2,FALSE)</f>
        <v>4</v>
      </c>
      <c r="M310" s="178" t="str">
        <f t="shared" si="72"/>
        <v>A11.V38.T12</v>
      </c>
      <c r="N310" s="297">
        <f t="shared" si="82"/>
        <v>7</v>
      </c>
      <c r="O310" s="273">
        <f t="shared" si="73"/>
        <v>7</v>
      </c>
      <c r="P310"/>
    </row>
    <row r="311" spans="1:16" ht="48">
      <c r="A311" s="243" t="s">
        <v>111</v>
      </c>
      <c r="B311" s="244" t="str">
        <f>Assets!$B$16</f>
        <v>Other RFID cards</v>
      </c>
      <c r="C311" s="245">
        <f>VLOOKUP(A311,Assets!$B$28:$C$47,2,FALSE)</f>
        <v>3</v>
      </c>
      <c r="D311" s="244" t="s">
        <v>382</v>
      </c>
      <c r="E311" s="246" t="str">
        <f t="shared" si="67"/>
        <v>V38</v>
      </c>
      <c r="F311" s="246" t="str">
        <f t="shared" si="68"/>
        <v>V38</v>
      </c>
      <c r="G311" s="253" t="str">
        <f t="shared" si="69"/>
        <v>A11V38</v>
      </c>
      <c r="H311" s="254">
        <f>VLOOKUP(G311,'Assets+Vulnerabilities'!$H$4:$I$318,2,FALSE)</f>
        <v>3</v>
      </c>
      <c r="I311" s="255" t="s">
        <v>479</v>
      </c>
      <c r="J311" s="246" t="str">
        <f t="shared" si="70"/>
        <v>T13</v>
      </c>
      <c r="K311" s="246" t="str">
        <f t="shared" si="71"/>
        <v>T13</v>
      </c>
      <c r="L311" s="178">
        <f>VLOOKUP(K311,Threats!$J$4:$K$33,2,FALSE)</f>
        <v>4</v>
      </c>
      <c r="M311" s="178" t="str">
        <f t="shared" si="72"/>
        <v>A11.V38.T13</v>
      </c>
      <c r="N311" s="297">
        <f t="shared" si="74"/>
        <v>8</v>
      </c>
      <c r="O311" s="273">
        <f t="shared" si="73"/>
        <v>8</v>
      </c>
      <c r="P311"/>
    </row>
    <row r="312" spans="1:16" ht="24">
      <c r="A312" s="243" t="s">
        <v>111</v>
      </c>
      <c r="B312" s="244" t="str">
        <f>Assets!$B$16</f>
        <v>Other RFID cards</v>
      </c>
      <c r="C312" s="245">
        <f>VLOOKUP(A312,Assets!$B$28:$C$47,2,FALSE)</f>
        <v>3</v>
      </c>
      <c r="D312" s="244" t="s">
        <v>382</v>
      </c>
      <c r="E312" s="246" t="str">
        <f t="shared" si="67"/>
        <v>V38</v>
      </c>
      <c r="F312" s="246" t="str">
        <f t="shared" si="68"/>
        <v>V38</v>
      </c>
      <c r="G312" s="253" t="str">
        <f t="shared" si="69"/>
        <v>A11V38</v>
      </c>
      <c r="H312" s="254">
        <f>VLOOKUP(G312,'Assets+Vulnerabilities'!$H$4:$I$318,2,FALSE)</f>
        <v>3</v>
      </c>
      <c r="I312" s="255" t="s">
        <v>429</v>
      </c>
      <c r="J312" s="246" t="str">
        <f t="shared" si="70"/>
        <v>T26</v>
      </c>
      <c r="K312" s="246" t="str">
        <f t="shared" si="71"/>
        <v>T26</v>
      </c>
      <c r="L312" s="178">
        <f>VLOOKUP(K312,Threats!$J$4:$K$33,2,FALSE)</f>
        <v>5</v>
      </c>
      <c r="M312" s="178" t="str">
        <f t="shared" si="72"/>
        <v>A11.V38.T26</v>
      </c>
      <c r="N312" s="297">
        <f t="shared" ref="N312:N315" si="83">C312+H312+L312-3</f>
        <v>8</v>
      </c>
      <c r="O312" s="273">
        <f t="shared" si="73"/>
        <v>8</v>
      </c>
      <c r="P312"/>
    </row>
    <row r="313" spans="1:16" ht="24">
      <c r="A313" s="243" t="s">
        <v>111</v>
      </c>
      <c r="B313" s="244" t="str">
        <f>Assets!$B$16</f>
        <v>Other RFID cards</v>
      </c>
      <c r="C313" s="245">
        <f>VLOOKUP(A313,Assets!$B$28:$C$47,2,FALSE)</f>
        <v>3</v>
      </c>
      <c r="D313" s="244" t="s">
        <v>382</v>
      </c>
      <c r="E313" s="246" t="str">
        <f t="shared" si="67"/>
        <v>V38</v>
      </c>
      <c r="F313" s="246" t="str">
        <f t="shared" si="68"/>
        <v>V38</v>
      </c>
      <c r="G313" s="253" t="str">
        <f t="shared" si="69"/>
        <v>A11V38</v>
      </c>
      <c r="H313" s="254">
        <f>VLOOKUP(G313,'Assets+Vulnerabilities'!$H$4:$I$318,2,FALSE)</f>
        <v>3</v>
      </c>
      <c r="I313" s="255" t="s">
        <v>436</v>
      </c>
      <c r="J313" s="246" t="str">
        <f t="shared" si="70"/>
        <v>T10</v>
      </c>
      <c r="K313" s="246" t="str">
        <f t="shared" si="71"/>
        <v>T10</v>
      </c>
      <c r="L313" s="178">
        <f>VLOOKUP(K313,Threats!$J$4:$K$33,2,FALSE)</f>
        <v>4</v>
      </c>
      <c r="M313" s="178" t="str">
        <f t="shared" si="72"/>
        <v>A11.V38.T10</v>
      </c>
      <c r="N313" s="297">
        <f t="shared" si="83"/>
        <v>7</v>
      </c>
      <c r="O313" s="273">
        <f t="shared" si="73"/>
        <v>7</v>
      </c>
      <c r="P313"/>
    </row>
    <row r="314" spans="1:16" ht="24">
      <c r="A314" s="243" t="s">
        <v>111</v>
      </c>
      <c r="B314" s="244" t="str">
        <f>Assets!$B$16</f>
        <v>Other RFID cards</v>
      </c>
      <c r="C314" s="245">
        <f>VLOOKUP(A314,Assets!$B$28:$C$47,2,FALSE)</f>
        <v>3</v>
      </c>
      <c r="D314" s="244" t="s">
        <v>382</v>
      </c>
      <c r="E314" s="246" t="str">
        <f t="shared" si="67"/>
        <v>V38</v>
      </c>
      <c r="F314" s="246" t="str">
        <f t="shared" si="68"/>
        <v>V38</v>
      </c>
      <c r="G314" s="253" t="str">
        <f t="shared" si="69"/>
        <v>A11V38</v>
      </c>
      <c r="H314" s="254">
        <f>VLOOKUP(G314,'Assets+Vulnerabilities'!$H$4:$I$318,2,FALSE)</f>
        <v>3</v>
      </c>
      <c r="I314" s="255" t="s">
        <v>406</v>
      </c>
      <c r="J314" s="246" t="str">
        <f t="shared" si="70"/>
        <v>T11</v>
      </c>
      <c r="K314" s="246" t="str">
        <f t="shared" si="71"/>
        <v>T11</v>
      </c>
      <c r="L314" s="178">
        <f>VLOOKUP(K314,Threats!$J$4:$K$33,2,FALSE)</f>
        <v>3</v>
      </c>
      <c r="M314" s="178" t="str">
        <f t="shared" si="72"/>
        <v>A11.V38.T11</v>
      </c>
      <c r="N314" s="297">
        <f t="shared" si="83"/>
        <v>6</v>
      </c>
      <c r="O314" s="273">
        <f t="shared" si="73"/>
        <v>6</v>
      </c>
      <c r="P314"/>
    </row>
    <row r="315" spans="1:16" ht="24">
      <c r="A315" s="243" t="s">
        <v>111</v>
      </c>
      <c r="B315" s="244" t="str">
        <f>Assets!$B$16</f>
        <v>Other RFID cards</v>
      </c>
      <c r="C315" s="245">
        <f>VLOOKUP(A315,Assets!$B$28:$C$47,2,FALSE)</f>
        <v>3</v>
      </c>
      <c r="D315" s="244" t="s">
        <v>382</v>
      </c>
      <c r="E315" s="246" t="str">
        <f t="shared" si="67"/>
        <v>V38</v>
      </c>
      <c r="F315" s="246" t="str">
        <f t="shared" si="68"/>
        <v>V38</v>
      </c>
      <c r="G315" s="253" t="str">
        <f t="shared" si="69"/>
        <v>A11V38</v>
      </c>
      <c r="H315" s="254">
        <f>VLOOKUP(G315,'Assets+Vulnerabilities'!$H$4:$I$318,2,FALSE)</f>
        <v>3</v>
      </c>
      <c r="I315" s="255" t="s">
        <v>480</v>
      </c>
      <c r="J315" s="246" t="str">
        <f t="shared" si="70"/>
        <v>T12</v>
      </c>
      <c r="K315" s="246" t="str">
        <f t="shared" si="71"/>
        <v>T12</v>
      </c>
      <c r="L315" s="178">
        <f>VLOOKUP(K315,Threats!$J$4:$K$33,2,FALSE)</f>
        <v>4</v>
      </c>
      <c r="M315" s="178" t="str">
        <f t="shared" si="72"/>
        <v>A11.V38.T12</v>
      </c>
      <c r="N315" s="297">
        <f t="shared" si="83"/>
        <v>7</v>
      </c>
      <c r="O315" s="273">
        <f t="shared" si="73"/>
        <v>7</v>
      </c>
      <c r="P315"/>
    </row>
    <row r="316" spans="1:16" ht="48">
      <c r="A316" s="243" t="s">
        <v>111</v>
      </c>
      <c r="B316" s="244" t="str">
        <f>Assets!$B$16</f>
        <v>Other RFID cards</v>
      </c>
      <c r="C316" s="245">
        <f>VLOOKUP(A316,Assets!$B$28:$C$47,2,FALSE)</f>
        <v>3</v>
      </c>
      <c r="D316" s="244" t="s">
        <v>382</v>
      </c>
      <c r="E316" s="246" t="str">
        <f t="shared" si="67"/>
        <v>V38</v>
      </c>
      <c r="F316" s="246" t="str">
        <f t="shared" si="68"/>
        <v>V38</v>
      </c>
      <c r="G316" s="253" t="str">
        <f t="shared" si="69"/>
        <v>A11V38</v>
      </c>
      <c r="H316" s="254">
        <f>VLOOKUP(G316,'Assets+Vulnerabilities'!$H$4:$I$318,2,FALSE)</f>
        <v>3</v>
      </c>
      <c r="I316" s="255" t="s">
        <v>479</v>
      </c>
      <c r="J316" s="246" t="str">
        <f t="shared" si="70"/>
        <v>T13</v>
      </c>
      <c r="K316" s="246" t="str">
        <f t="shared" si="71"/>
        <v>T13</v>
      </c>
      <c r="L316" s="178">
        <f>VLOOKUP(K316,Threats!$J$4:$K$33,2,FALSE)</f>
        <v>4</v>
      </c>
      <c r="M316" s="178" t="str">
        <f t="shared" si="72"/>
        <v>A11.V38.T13</v>
      </c>
      <c r="N316" s="297">
        <f t="shared" si="74"/>
        <v>8</v>
      </c>
      <c r="O316" s="273">
        <f t="shared" si="73"/>
        <v>8</v>
      </c>
      <c r="P316"/>
    </row>
    <row r="317" spans="1:16" ht="24">
      <c r="A317" s="243" t="s">
        <v>111</v>
      </c>
      <c r="B317" s="244" t="str">
        <f>Assets!$B$16</f>
        <v>Other RFID cards</v>
      </c>
      <c r="C317" s="245">
        <f>VLOOKUP(A317,Assets!$B$28:$C$47,2,FALSE)</f>
        <v>3</v>
      </c>
      <c r="D317" s="244" t="s">
        <v>382</v>
      </c>
      <c r="E317" s="246" t="str">
        <f t="shared" si="67"/>
        <v>V38</v>
      </c>
      <c r="F317" s="246" t="str">
        <f t="shared" si="68"/>
        <v>V38</v>
      </c>
      <c r="G317" s="253" t="str">
        <f t="shared" si="69"/>
        <v>A11V38</v>
      </c>
      <c r="H317" s="254">
        <f>VLOOKUP(G317,'Assets+Vulnerabilities'!$H$4:$I$318,2,FALSE)</f>
        <v>3</v>
      </c>
      <c r="I317" s="255" t="s">
        <v>420</v>
      </c>
      <c r="J317" s="246" t="str">
        <f t="shared" si="70"/>
        <v>T30</v>
      </c>
      <c r="K317" s="246" t="str">
        <f t="shared" si="71"/>
        <v>T30</v>
      </c>
      <c r="L317" s="178">
        <f>VLOOKUP(K317,Threats!$J$4:$K$33,2,FALSE)</f>
        <v>4</v>
      </c>
      <c r="M317" s="178" t="str">
        <f t="shared" si="72"/>
        <v>A11.V38.T30</v>
      </c>
      <c r="N317" s="297">
        <f>C317+H317+L317-3</f>
        <v>7</v>
      </c>
      <c r="O317" s="273">
        <f t="shared" si="73"/>
        <v>7</v>
      </c>
      <c r="P317"/>
    </row>
    <row r="318" spans="1:16" ht="24">
      <c r="A318" s="243" t="s">
        <v>111</v>
      </c>
      <c r="B318" s="244" t="str">
        <f>Assets!$B$16</f>
        <v>Other RFID cards</v>
      </c>
      <c r="C318" s="245">
        <f>VLOOKUP(A318,Assets!$B$28:$C$47,2,FALSE)</f>
        <v>3</v>
      </c>
      <c r="D318" s="244" t="s">
        <v>441</v>
      </c>
      <c r="E318" s="246" t="str">
        <f t="shared" si="67"/>
        <v>V39</v>
      </c>
      <c r="F318" s="246" t="str">
        <f t="shared" si="68"/>
        <v>V39</v>
      </c>
      <c r="G318" s="253" t="str">
        <f t="shared" si="69"/>
        <v>A11V39</v>
      </c>
      <c r="H318" s="254">
        <f>VLOOKUP(G318,'Assets+Vulnerabilities'!$H$4:$I$318,2,FALSE)</f>
        <v>3</v>
      </c>
      <c r="I318" s="255" t="s">
        <v>410</v>
      </c>
      <c r="J318" s="246" t="str">
        <f t="shared" si="70"/>
        <v>T1.</v>
      </c>
      <c r="K318" s="246" t="str">
        <f t="shared" si="71"/>
        <v>T1</v>
      </c>
      <c r="L318" s="178">
        <f>VLOOKUP(K318,Threats!$J$4:$K$33,2,FALSE)</f>
        <v>3</v>
      </c>
      <c r="M318" s="178" t="str">
        <f t="shared" si="72"/>
        <v>A11.V39.T1</v>
      </c>
      <c r="N318" s="297">
        <f t="shared" si="74"/>
        <v>7</v>
      </c>
      <c r="O318" s="273">
        <f t="shared" si="73"/>
        <v>7</v>
      </c>
      <c r="P318"/>
    </row>
    <row r="319" spans="1:16" ht="24">
      <c r="A319" s="243" t="s">
        <v>111</v>
      </c>
      <c r="B319" s="244" t="str">
        <f>Assets!$B$16</f>
        <v>Other RFID cards</v>
      </c>
      <c r="C319" s="245">
        <f>VLOOKUP(A319,Assets!$B$28:$C$47,2,FALSE)</f>
        <v>3</v>
      </c>
      <c r="D319" s="244" t="s">
        <v>441</v>
      </c>
      <c r="E319" s="246" t="str">
        <f t="shared" si="67"/>
        <v>V39</v>
      </c>
      <c r="F319" s="246" t="str">
        <f t="shared" si="68"/>
        <v>V39</v>
      </c>
      <c r="G319" s="253" t="str">
        <f t="shared" si="69"/>
        <v>A11V39</v>
      </c>
      <c r="H319" s="254">
        <f>VLOOKUP(G319,'Assets+Vulnerabilities'!$H$4:$I$318,2,FALSE)</f>
        <v>3</v>
      </c>
      <c r="I319" s="255" t="s">
        <v>411</v>
      </c>
      <c r="J319" s="246" t="str">
        <f t="shared" si="70"/>
        <v>T4.</v>
      </c>
      <c r="K319" s="246" t="str">
        <f t="shared" si="71"/>
        <v>T4</v>
      </c>
      <c r="L319" s="178">
        <f>VLOOKUP(K319,Threats!$J$4:$K$33,2,FALSE)</f>
        <v>3</v>
      </c>
      <c r="M319" s="178" t="str">
        <f t="shared" si="72"/>
        <v>A11.V39.T4</v>
      </c>
      <c r="N319" s="297">
        <f t="shared" ref="N319:N323" si="84">C319+H319+L319-3</f>
        <v>6</v>
      </c>
      <c r="O319" s="273">
        <f t="shared" si="73"/>
        <v>6</v>
      </c>
      <c r="P319"/>
    </row>
    <row r="320" spans="1:16" ht="36">
      <c r="A320" s="243" t="s">
        <v>111</v>
      </c>
      <c r="B320" s="244" t="str">
        <f>Assets!$B$16</f>
        <v>Other RFID cards</v>
      </c>
      <c r="C320" s="245">
        <f>VLOOKUP(A320,Assets!$B$28:$C$47,2,FALSE)</f>
        <v>3</v>
      </c>
      <c r="D320" s="244" t="s">
        <v>441</v>
      </c>
      <c r="E320" s="246" t="str">
        <f t="shared" si="67"/>
        <v>V39</v>
      </c>
      <c r="F320" s="246" t="str">
        <f t="shared" si="68"/>
        <v>V39</v>
      </c>
      <c r="G320" s="253" t="str">
        <f t="shared" si="69"/>
        <v>A11V39</v>
      </c>
      <c r="H320" s="254">
        <f>VLOOKUP(G320,'Assets+Vulnerabilities'!$H$4:$I$318,2,FALSE)</f>
        <v>3</v>
      </c>
      <c r="I320" s="255" t="s">
        <v>417</v>
      </c>
      <c r="J320" s="246" t="str">
        <f t="shared" si="70"/>
        <v>T8.</v>
      </c>
      <c r="K320" s="246" t="str">
        <f t="shared" si="71"/>
        <v>T8</v>
      </c>
      <c r="L320" s="178">
        <f>VLOOKUP(K320,Threats!$J$4:$K$33,2,FALSE)</f>
        <v>4</v>
      </c>
      <c r="M320" s="178" t="str">
        <f t="shared" si="72"/>
        <v>A11.V39.T8</v>
      </c>
      <c r="N320" s="297">
        <f t="shared" si="84"/>
        <v>7</v>
      </c>
      <c r="O320" s="273">
        <f t="shared" si="73"/>
        <v>7</v>
      </c>
      <c r="P320"/>
    </row>
    <row r="321" spans="1:16" ht="24">
      <c r="A321" s="243" t="s">
        <v>111</v>
      </c>
      <c r="B321" s="244" t="str">
        <f>Assets!$B$16</f>
        <v>Other RFID cards</v>
      </c>
      <c r="C321" s="245">
        <f>VLOOKUP(A321,Assets!$B$28:$C$47,2,FALSE)</f>
        <v>3</v>
      </c>
      <c r="D321" s="244" t="s">
        <v>441</v>
      </c>
      <c r="E321" s="246" t="str">
        <f t="shared" si="67"/>
        <v>V39</v>
      </c>
      <c r="F321" s="246" t="str">
        <f t="shared" si="68"/>
        <v>V39</v>
      </c>
      <c r="G321" s="253" t="str">
        <f t="shared" si="69"/>
        <v>A11V39</v>
      </c>
      <c r="H321" s="254">
        <f>VLOOKUP(G321,'Assets+Vulnerabilities'!$H$4:$I$318,2,FALSE)</f>
        <v>3</v>
      </c>
      <c r="I321" s="255" t="s">
        <v>436</v>
      </c>
      <c r="J321" s="246" t="str">
        <f t="shared" si="70"/>
        <v>T10</v>
      </c>
      <c r="K321" s="246" t="str">
        <f t="shared" si="71"/>
        <v>T10</v>
      </c>
      <c r="L321" s="178">
        <f>VLOOKUP(K321,Threats!$J$4:$K$33,2,FALSE)</f>
        <v>4</v>
      </c>
      <c r="M321" s="178" t="str">
        <f t="shared" si="72"/>
        <v>A11.V39.T10</v>
      </c>
      <c r="N321" s="297">
        <f t="shared" si="84"/>
        <v>7</v>
      </c>
      <c r="O321" s="273">
        <f t="shared" si="73"/>
        <v>7</v>
      </c>
      <c r="P321"/>
    </row>
    <row r="322" spans="1:16" ht="24">
      <c r="A322" s="243" t="s">
        <v>111</v>
      </c>
      <c r="B322" s="244" t="str">
        <f>Assets!$B$16</f>
        <v>Other RFID cards</v>
      </c>
      <c r="C322" s="245">
        <f>VLOOKUP(A322,Assets!$B$28:$C$47,2,FALSE)</f>
        <v>3</v>
      </c>
      <c r="D322" s="244" t="s">
        <v>441</v>
      </c>
      <c r="E322" s="246" t="str">
        <f t="shared" si="67"/>
        <v>V39</v>
      </c>
      <c r="F322" s="246" t="str">
        <f t="shared" si="68"/>
        <v>V39</v>
      </c>
      <c r="G322" s="253" t="str">
        <f t="shared" si="69"/>
        <v>A11V39</v>
      </c>
      <c r="H322" s="254">
        <f>VLOOKUP(G322,'Assets+Vulnerabilities'!$H$4:$I$318,2,FALSE)</f>
        <v>3</v>
      </c>
      <c r="I322" s="255" t="s">
        <v>480</v>
      </c>
      <c r="J322" s="246" t="str">
        <f t="shared" si="70"/>
        <v>T12</v>
      </c>
      <c r="K322" s="246" t="str">
        <f t="shared" si="71"/>
        <v>T12</v>
      </c>
      <c r="L322" s="178">
        <f>VLOOKUP(K322,Threats!$J$4:$K$33,2,FALSE)</f>
        <v>4</v>
      </c>
      <c r="M322" s="178" t="str">
        <f t="shared" si="72"/>
        <v>A11.V39.T12</v>
      </c>
      <c r="N322" s="297">
        <f t="shared" si="84"/>
        <v>7</v>
      </c>
      <c r="O322" s="273">
        <f t="shared" si="73"/>
        <v>7</v>
      </c>
      <c r="P322"/>
    </row>
    <row r="323" spans="1:16" ht="24">
      <c r="A323" s="243" t="s">
        <v>111</v>
      </c>
      <c r="B323" s="244" t="str">
        <f>Assets!$B$16</f>
        <v>Other RFID cards</v>
      </c>
      <c r="C323" s="245">
        <f>VLOOKUP(A323,Assets!$B$28:$C$47,2,FALSE)</f>
        <v>3</v>
      </c>
      <c r="D323" s="244" t="s">
        <v>441</v>
      </c>
      <c r="E323" s="246" t="str">
        <f t="shared" si="67"/>
        <v>V39</v>
      </c>
      <c r="F323" s="246" t="str">
        <f t="shared" si="68"/>
        <v>V39</v>
      </c>
      <c r="G323" s="253" t="str">
        <f t="shared" si="69"/>
        <v>A11V39</v>
      </c>
      <c r="H323" s="254">
        <f>VLOOKUP(G323,'Assets+Vulnerabilities'!$H$4:$I$318,2,FALSE)</f>
        <v>3</v>
      </c>
      <c r="I323" s="255" t="s">
        <v>425</v>
      </c>
      <c r="J323" s="246" t="str">
        <f t="shared" si="70"/>
        <v>T19</v>
      </c>
      <c r="K323" s="246" t="str">
        <f t="shared" si="71"/>
        <v>T19</v>
      </c>
      <c r="L323" s="178">
        <f>VLOOKUP(K323,Threats!$J$4:$K$33,2,FALSE)</f>
        <v>2</v>
      </c>
      <c r="M323" s="178" t="str">
        <f t="shared" si="72"/>
        <v>A11.V39.T19</v>
      </c>
      <c r="N323" s="297">
        <f t="shared" si="84"/>
        <v>5</v>
      </c>
      <c r="O323" s="273">
        <f t="shared" si="73"/>
        <v>5</v>
      </c>
      <c r="P323"/>
    </row>
    <row r="324" spans="1:16" ht="36">
      <c r="A324" s="243" t="s">
        <v>111</v>
      </c>
      <c r="B324" s="244" t="str">
        <f>Assets!$B$16</f>
        <v>Other RFID cards</v>
      </c>
      <c r="C324" s="245">
        <f>VLOOKUP(A324,Assets!$B$28:$C$47,2,FALSE)</f>
        <v>3</v>
      </c>
      <c r="D324" s="244" t="s">
        <v>441</v>
      </c>
      <c r="E324" s="246" t="str">
        <f t="shared" si="67"/>
        <v>V39</v>
      </c>
      <c r="F324" s="246" t="str">
        <f t="shared" si="68"/>
        <v>V39</v>
      </c>
      <c r="G324" s="253" t="str">
        <f t="shared" si="69"/>
        <v>A11V39</v>
      </c>
      <c r="H324" s="254">
        <f>VLOOKUP(G324,'Assets+Vulnerabilities'!$H$4:$I$318,2,FALSE)</f>
        <v>3</v>
      </c>
      <c r="I324" s="255" t="s">
        <v>432</v>
      </c>
      <c r="J324" s="246" t="str">
        <f t="shared" si="70"/>
        <v>T20</v>
      </c>
      <c r="K324" s="246" t="str">
        <f t="shared" si="71"/>
        <v>T20</v>
      </c>
      <c r="L324" s="178">
        <f>VLOOKUP(K324,Threats!$J$4:$K$33,2,FALSE)</f>
        <v>3</v>
      </c>
      <c r="M324" s="178" t="str">
        <f t="shared" si="72"/>
        <v>A11.V39.T20</v>
      </c>
      <c r="N324" s="297">
        <f t="shared" si="74"/>
        <v>7</v>
      </c>
      <c r="O324" s="273">
        <f t="shared" si="73"/>
        <v>7</v>
      </c>
      <c r="P324"/>
    </row>
    <row r="325" spans="1:16" ht="24">
      <c r="A325" s="243" t="s">
        <v>111</v>
      </c>
      <c r="B325" s="244" t="str">
        <f>Assets!$B$16</f>
        <v>Other RFID cards</v>
      </c>
      <c r="C325" s="245">
        <f>VLOOKUP(A325,Assets!$B$28:$C$47,2,FALSE)</f>
        <v>3</v>
      </c>
      <c r="D325" s="244" t="s">
        <v>441</v>
      </c>
      <c r="E325" s="246" t="str">
        <f t="shared" si="67"/>
        <v>V39</v>
      </c>
      <c r="F325" s="246" t="str">
        <f t="shared" si="68"/>
        <v>V39</v>
      </c>
      <c r="G325" s="253" t="str">
        <f t="shared" si="69"/>
        <v>A11V39</v>
      </c>
      <c r="H325" s="254">
        <f>VLOOKUP(G325,'Assets+Vulnerabilities'!$H$4:$I$318,2,FALSE)</f>
        <v>3</v>
      </c>
      <c r="I325" s="255" t="s">
        <v>434</v>
      </c>
      <c r="J325" s="246" t="str">
        <f t="shared" si="70"/>
        <v>T24</v>
      </c>
      <c r="K325" s="246" t="str">
        <f t="shared" si="71"/>
        <v>T24</v>
      </c>
      <c r="L325" s="178">
        <f>VLOOKUP(K325,Threats!$J$4:$K$33,2,FALSE)</f>
        <v>3</v>
      </c>
      <c r="M325" s="178" t="str">
        <f t="shared" si="72"/>
        <v>A11.V39.T24</v>
      </c>
      <c r="N325" s="297">
        <f t="shared" si="74"/>
        <v>7</v>
      </c>
      <c r="O325" s="273">
        <f t="shared" si="73"/>
        <v>7</v>
      </c>
      <c r="P325"/>
    </row>
    <row r="326" spans="1:16" ht="24">
      <c r="A326" s="243" t="s">
        <v>111</v>
      </c>
      <c r="B326" s="244" t="str">
        <f>Assets!$B$16</f>
        <v>Other RFID cards</v>
      </c>
      <c r="C326" s="245">
        <f>VLOOKUP(A326,Assets!$B$28:$C$47,2,FALSE)</f>
        <v>3</v>
      </c>
      <c r="D326" s="244" t="s">
        <v>441</v>
      </c>
      <c r="E326" s="246" t="str">
        <f t="shared" ref="E326:E389" si="85">LEFT(D326,3)</f>
        <v>V39</v>
      </c>
      <c r="F326" s="246" t="str">
        <f t="shared" ref="F326:F389" si="86">SUBSTITUTE(E326,".","")</f>
        <v>V39</v>
      </c>
      <c r="G326" s="253" t="str">
        <f t="shared" ref="G326:G389" si="87">CONCATENATE(A326,F326)</f>
        <v>A11V39</v>
      </c>
      <c r="H326" s="254">
        <f>VLOOKUP(G326,'Assets+Vulnerabilities'!$H$4:$I$318,2,FALSE)</f>
        <v>3</v>
      </c>
      <c r="I326" s="255" t="s">
        <v>427</v>
      </c>
      <c r="J326" s="246" t="str">
        <f t="shared" ref="J326:J389" si="88">LEFT(I326,3)</f>
        <v>T29</v>
      </c>
      <c r="K326" s="246" t="str">
        <f t="shared" ref="K326:K389" si="89">SUBSTITUTE(J326,".","")</f>
        <v>T29</v>
      </c>
      <c r="L326" s="178">
        <f>VLOOKUP(K326,Threats!$J$4:$K$33,2,FALSE)</f>
        <v>2</v>
      </c>
      <c r="M326" s="178" t="str">
        <f t="shared" ref="M326:M389" si="90">CONCATENATE(A326,".",F326,".",K326)</f>
        <v>A11.V39.T29</v>
      </c>
      <c r="N326" s="297">
        <f t="shared" ref="N326:N331" si="91">C326+H326+L326-3</f>
        <v>5</v>
      </c>
      <c r="O326" s="273">
        <f t="shared" ref="O326:O389" si="92">ROUND(N326,0)</f>
        <v>5</v>
      </c>
      <c r="P326"/>
    </row>
    <row r="327" spans="1:16" ht="24">
      <c r="A327" s="243" t="s">
        <v>111</v>
      </c>
      <c r="B327" s="244" t="str">
        <f>Assets!$B$16</f>
        <v>Other RFID cards</v>
      </c>
      <c r="C327" s="245">
        <f>VLOOKUP(A327,Assets!$B$28:$C$47,2,FALSE)</f>
        <v>3</v>
      </c>
      <c r="D327" s="244" t="s">
        <v>441</v>
      </c>
      <c r="E327" s="246" t="str">
        <f t="shared" si="85"/>
        <v>V39</v>
      </c>
      <c r="F327" s="246" t="str">
        <f t="shared" si="86"/>
        <v>V39</v>
      </c>
      <c r="G327" s="253" t="str">
        <f t="shared" si="87"/>
        <v>A11V39</v>
      </c>
      <c r="H327" s="254">
        <f>VLOOKUP(G327,'Assets+Vulnerabilities'!$H$4:$I$318,2,FALSE)</f>
        <v>3</v>
      </c>
      <c r="I327" s="255" t="s">
        <v>408</v>
      </c>
      <c r="J327" s="246" t="str">
        <f t="shared" si="88"/>
        <v>T2.</v>
      </c>
      <c r="K327" s="246" t="str">
        <f t="shared" si="89"/>
        <v>T2</v>
      </c>
      <c r="L327" s="178">
        <f>VLOOKUP(K327,Threats!$J$4:$K$37,2,FALSE)</f>
        <v>5</v>
      </c>
      <c r="M327" s="178" t="str">
        <f t="shared" si="90"/>
        <v>A11.V39.T2</v>
      </c>
      <c r="N327" s="297">
        <f t="shared" si="91"/>
        <v>8</v>
      </c>
      <c r="O327" s="273">
        <f t="shared" si="92"/>
        <v>8</v>
      </c>
      <c r="P327"/>
    </row>
    <row r="328" spans="1:16" ht="48">
      <c r="A328" s="243" t="s">
        <v>115</v>
      </c>
      <c r="B328" s="244" t="str">
        <f>Assets!$B$17</f>
        <v xml:space="preserve">Scanners &amp; detectors </v>
      </c>
      <c r="C328" s="245">
        <f>VLOOKUP(A328,Assets!$B$28:$C$47,2,FALSE)</f>
        <v>3</v>
      </c>
      <c r="D328" s="244" t="s">
        <v>376</v>
      </c>
      <c r="E328" s="246" t="str">
        <f t="shared" si="85"/>
        <v>V1.</v>
      </c>
      <c r="F328" s="246" t="str">
        <f t="shared" si="86"/>
        <v>V1</v>
      </c>
      <c r="G328" s="253" t="str">
        <f t="shared" si="87"/>
        <v>A12V1</v>
      </c>
      <c r="H328" s="270">
        <f>VLOOKUP(G328,'Assets+Vulnerabilities'!$H$4:$I$318,2,FALSE)</f>
        <v>2</v>
      </c>
      <c r="I328" s="255" t="s">
        <v>431</v>
      </c>
      <c r="J328" s="246" t="str">
        <f t="shared" si="88"/>
        <v>T6.</v>
      </c>
      <c r="K328" s="246" t="str">
        <f t="shared" si="89"/>
        <v>T6</v>
      </c>
      <c r="L328" s="267">
        <f>VLOOKUP(K328,Threats!$J$4:$K$33,2,FALSE)</f>
        <v>4</v>
      </c>
      <c r="M328" s="178" t="str">
        <f t="shared" si="90"/>
        <v>A12.V1.T6</v>
      </c>
      <c r="N328" s="297">
        <f t="shared" si="91"/>
        <v>6</v>
      </c>
      <c r="O328" s="273">
        <f t="shared" si="92"/>
        <v>6</v>
      </c>
      <c r="P328"/>
    </row>
    <row r="329" spans="1:16" ht="48">
      <c r="A329" s="243" t="s">
        <v>115</v>
      </c>
      <c r="B329" s="244" t="str">
        <f>Assets!$B$17</f>
        <v xml:space="preserve">Scanners &amp; detectors </v>
      </c>
      <c r="C329" s="245">
        <f>VLOOKUP(A329,Assets!$B$28:$C$47,2,FALSE)</f>
        <v>3</v>
      </c>
      <c r="D329" s="244" t="s">
        <v>376</v>
      </c>
      <c r="E329" s="246" t="str">
        <f t="shared" si="85"/>
        <v>V1.</v>
      </c>
      <c r="F329" s="246" t="str">
        <f t="shared" si="86"/>
        <v>V1</v>
      </c>
      <c r="G329" s="253" t="str">
        <f t="shared" si="87"/>
        <v>A12V1</v>
      </c>
      <c r="H329" s="270">
        <f>VLOOKUP(G329,'Assets+Vulnerabilities'!$H$4:$I$318,2,FALSE)</f>
        <v>2</v>
      </c>
      <c r="I329" s="255" t="s">
        <v>417</v>
      </c>
      <c r="J329" s="246" t="str">
        <f t="shared" si="88"/>
        <v>T8.</v>
      </c>
      <c r="K329" s="246" t="str">
        <f t="shared" si="89"/>
        <v>T8</v>
      </c>
      <c r="L329" s="267">
        <f>VLOOKUP(K329,Threats!$J$4:$K$33,2,FALSE)</f>
        <v>4</v>
      </c>
      <c r="M329" s="178" t="str">
        <f t="shared" si="90"/>
        <v>A12.V1.T8</v>
      </c>
      <c r="N329" s="297">
        <f t="shared" si="91"/>
        <v>6</v>
      </c>
      <c r="O329" s="273">
        <f t="shared" si="92"/>
        <v>6</v>
      </c>
      <c r="P329"/>
    </row>
    <row r="330" spans="1:16" ht="48">
      <c r="A330" s="243" t="s">
        <v>115</v>
      </c>
      <c r="B330" s="244" t="str">
        <f>Assets!$B$17</f>
        <v xml:space="preserve">Scanners &amp; detectors </v>
      </c>
      <c r="C330" s="245">
        <f>VLOOKUP(A330,Assets!$B$28:$C$47,2,FALSE)</f>
        <v>3</v>
      </c>
      <c r="D330" s="244" t="s">
        <v>376</v>
      </c>
      <c r="E330" s="246" t="str">
        <f t="shared" si="85"/>
        <v>V1.</v>
      </c>
      <c r="F330" s="246" t="str">
        <f t="shared" si="86"/>
        <v>V1</v>
      </c>
      <c r="G330" s="253" t="str">
        <f t="shared" si="87"/>
        <v>A12V1</v>
      </c>
      <c r="H330" s="270">
        <f>VLOOKUP(G330,'Assets+Vulnerabilities'!$H$4:$I$318,2,FALSE)</f>
        <v>2</v>
      </c>
      <c r="I330" s="255" t="s">
        <v>406</v>
      </c>
      <c r="J330" s="246" t="str">
        <f t="shared" si="88"/>
        <v>T11</v>
      </c>
      <c r="K330" s="246" t="str">
        <f t="shared" si="89"/>
        <v>T11</v>
      </c>
      <c r="L330" s="267">
        <f>VLOOKUP(K330,Threats!$J$4:$K$33,2,FALSE)</f>
        <v>3</v>
      </c>
      <c r="M330" s="178" t="str">
        <f t="shared" si="90"/>
        <v>A12.V1.T11</v>
      </c>
      <c r="N330" s="297">
        <f t="shared" si="91"/>
        <v>5</v>
      </c>
      <c r="O330" s="273">
        <f t="shared" si="92"/>
        <v>5</v>
      </c>
      <c r="P330"/>
    </row>
    <row r="331" spans="1:16" ht="48">
      <c r="A331" s="243" t="s">
        <v>115</v>
      </c>
      <c r="B331" s="244" t="str">
        <f>Assets!$B$17</f>
        <v xml:space="preserve">Scanners &amp; detectors </v>
      </c>
      <c r="C331" s="245">
        <f>VLOOKUP(A331,Assets!$B$28:$C$47,2,FALSE)</f>
        <v>3</v>
      </c>
      <c r="D331" s="244" t="s">
        <v>376</v>
      </c>
      <c r="E331" s="246" t="str">
        <f t="shared" si="85"/>
        <v>V1.</v>
      </c>
      <c r="F331" s="246" t="str">
        <f t="shared" si="86"/>
        <v>V1</v>
      </c>
      <c r="G331" s="253" t="str">
        <f t="shared" si="87"/>
        <v>A12V1</v>
      </c>
      <c r="H331" s="270">
        <f>VLOOKUP(G331,'Assets+Vulnerabilities'!$H$4:$I$318,2,FALSE)</f>
        <v>2</v>
      </c>
      <c r="I331" s="255" t="s">
        <v>480</v>
      </c>
      <c r="J331" s="246" t="str">
        <f t="shared" si="88"/>
        <v>T12</v>
      </c>
      <c r="K331" s="246" t="str">
        <f t="shared" si="89"/>
        <v>T12</v>
      </c>
      <c r="L331" s="267">
        <f>VLOOKUP(K331,Threats!$J$4:$K$33,2,FALSE)</f>
        <v>4</v>
      </c>
      <c r="M331" s="178" t="str">
        <f t="shared" si="90"/>
        <v>A12.V1.T12</v>
      </c>
      <c r="N331" s="297">
        <f t="shared" si="91"/>
        <v>6</v>
      </c>
      <c r="O331" s="273">
        <f t="shared" si="92"/>
        <v>6</v>
      </c>
      <c r="P331"/>
    </row>
    <row r="332" spans="1:16" ht="48">
      <c r="A332" s="243" t="s">
        <v>115</v>
      </c>
      <c r="B332" s="244" t="str">
        <f>Assets!$B$17</f>
        <v xml:space="preserve">Scanners &amp; detectors </v>
      </c>
      <c r="C332" s="245">
        <f>VLOOKUP(A332,Assets!$B$28:$C$47,2,FALSE)</f>
        <v>3</v>
      </c>
      <c r="D332" s="244" t="s">
        <v>376</v>
      </c>
      <c r="E332" s="246" t="str">
        <f t="shared" si="85"/>
        <v>V1.</v>
      </c>
      <c r="F332" s="246" t="str">
        <f t="shared" si="86"/>
        <v>V1</v>
      </c>
      <c r="G332" s="253" t="str">
        <f t="shared" si="87"/>
        <v>A12V1</v>
      </c>
      <c r="H332" s="270">
        <f>VLOOKUP(G332,'Assets+Vulnerabilities'!$H$4:$I$318,2,FALSE)</f>
        <v>2</v>
      </c>
      <c r="I332" s="255" t="s">
        <v>479</v>
      </c>
      <c r="J332" s="246" t="str">
        <f t="shared" si="88"/>
        <v>T13</v>
      </c>
      <c r="K332" s="246" t="str">
        <f t="shared" si="89"/>
        <v>T13</v>
      </c>
      <c r="L332" s="267">
        <f>VLOOKUP(K332,Threats!$J$4:$K$33,2,FALSE)</f>
        <v>4</v>
      </c>
      <c r="M332" s="178" t="str">
        <f t="shared" si="90"/>
        <v>A12.V1.T13</v>
      </c>
      <c r="N332" s="297">
        <f t="shared" ref="N332:N389" si="93">C332+H332+L332-2</f>
        <v>7</v>
      </c>
      <c r="O332" s="273">
        <f t="shared" si="92"/>
        <v>7</v>
      </c>
      <c r="P332"/>
    </row>
    <row r="333" spans="1:16" ht="48">
      <c r="A333" s="243" t="s">
        <v>115</v>
      </c>
      <c r="B333" s="244" t="str">
        <f>Assets!$B$17</f>
        <v xml:space="preserve">Scanners &amp; detectors </v>
      </c>
      <c r="C333" s="245">
        <f>VLOOKUP(A333,Assets!$B$28:$C$47,2,FALSE)</f>
        <v>3</v>
      </c>
      <c r="D333" s="244" t="s">
        <v>376</v>
      </c>
      <c r="E333" s="246" t="str">
        <f t="shared" si="85"/>
        <v>V1.</v>
      </c>
      <c r="F333" s="246" t="str">
        <f t="shared" si="86"/>
        <v>V1</v>
      </c>
      <c r="G333" s="253" t="str">
        <f t="shared" si="87"/>
        <v>A12V1</v>
      </c>
      <c r="H333" s="270">
        <f>VLOOKUP(G333,'Assets+Vulnerabilities'!$H$4:$I$318,2,FALSE)</f>
        <v>2</v>
      </c>
      <c r="I333" s="255" t="s">
        <v>409</v>
      </c>
      <c r="J333" s="246" t="str">
        <f t="shared" si="88"/>
        <v>T14</v>
      </c>
      <c r="K333" s="246" t="str">
        <f t="shared" si="89"/>
        <v>T14</v>
      </c>
      <c r="L333" s="267">
        <f>VLOOKUP(K333,Threats!$J$4:$K$33,2,FALSE)</f>
        <v>4</v>
      </c>
      <c r="M333" s="178" t="str">
        <f t="shared" si="90"/>
        <v>A12.V1.T14</v>
      </c>
      <c r="N333" s="297">
        <f t="shared" si="93"/>
        <v>7</v>
      </c>
      <c r="O333" s="273">
        <f t="shared" si="92"/>
        <v>7</v>
      </c>
      <c r="P333"/>
    </row>
    <row r="334" spans="1:16" ht="48">
      <c r="A334" s="243" t="s">
        <v>115</v>
      </c>
      <c r="B334" s="244" t="str">
        <f>Assets!$B$17</f>
        <v xml:space="preserve">Scanners &amp; detectors </v>
      </c>
      <c r="C334" s="245">
        <f>VLOOKUP(A334,Assets!$B$28:$C$47,2,FALSE)</f>
        <v>3</v>
      </c>
      <c r="D334" s="244" t="s">
        <v>376</v>
      </c>
      <c r="E334" s="246" t="str">
        <f t="shared" si="85"/>
        <v>V1.</v>
      </c>
      <c r="F334" s="246" t="str">
        <f t="shared" si="86"/>
        <v>V1</v>
      </c>
      <c r="G334" s="253" t="str">
        <f t="shared" si="87"/>
        <v>A12V1</v>
      </c>
      <c r="H334" s="270">
        <f>VLOOKUP(G334,'Assets+Vulnerabilities'!$H$4:$I$318,2,FALSE)</f>
        <v>2</v>
      </c>
      <c r="I334" s="255" t="s">
        <v>433</v>
      </c>
      <c r="J334" s="246" t="str">
        <f t="shared" si="88"/>
        <v>T27</v>
      </c>
      <c r="K334" s="246" t="str">
        <f t="shared" si="89"/>
        <v>T27</v>
      </c>
      <c r="L334" s="267">
        <f>VLOOKUP(K334,Threats!$J$4:$K$33,2,FALSE)</f>
        <v>3</v>
      </c>
      <c r="M334" s="178" t="str">
        <f t="shared" si="90"/>
        <v>A12.V1.T27</v>
      </c>
      <c r="N334" s="297">
        <f t="shared" si="93"/>
        <v>6</v>
      </c>
      <c r="O334" s="273">
        <f t="shared" si="92"/>
        <v>6</v>
      </c>
      <c r="P334"/>
    </row>
    <row r="335" spans="1:16" ht="24">
      <c r="A335" s="243" t="s">
        <v>115</v>
      </c>
      <c r="B335" s="244" t="str">
        <f>Assets!$B$17</f>
        <v xml:space="preserve">Scanners &amp; detectors </v>
      </c>
      <c r="C335" s="245">
        <f>VLOOKUP(A335,Assets!$B$28:$C$47,2,FALSE)</f>
        <v>3</v>
      </c>
      <c r="D335" s="244" t="s">
        <v>401</v>
      </c>
      <c r="E335" s="246" t="str">
        <f t="shared" si="85"/>
        <v>V11</v>
      </c>
      <c r="F335" s="246" t="str">
        <f t="shared" si="86"/>
        <v>V11</v>
      </c>
      <c r="G335" s="253" t="str">
        <f t="shared" si="87"/>
        <v>A12V11</v>
      </c>
      <c r="H335" s="270">
        <f>VLOOKUP(G335,'Assets+Vulnerabilities'!$H$4:$I$318,2,FALSE)</f>
        <v>4</v>
      </c>
      <c r="I335" s="255" t="s">
        <v>410</v>
      </c>
      <c r="J335" s="246" t="str">
        <f t="shared" si="88"/>
        <v>T1.</v>
      </c>
      <c r="K335" s="246" t="str">
        <f t="shared" si="89"/>
        <v>T1</v>
      </c>
      <c r="L335" s="267">
        <f>VLOOKUP(K335,Threats!$J$4:$K$33,2,FALSE)</f>
        <v>3</v>
      </c>
      <c r="M335" s="178" t="str">
        <f t="shared" si="90"/>
        <v>A12.V11.T1</v>
      </c>
      <c r="N335" s="297">
        <f t="shared" si="93"/>
        <v>8</v>
      </c>
      <c r="O335" s="273">
        <f t="shared" si="92"/>
        <v>8</v>
      </c>
      <c r="P335"/>
    </row>
    <row r="336" spans="1:16" ht="24">
      <c r="A336" s="243" t="s">
        <v>115</v>
      </c>
      <c r="B336" s="244" t="str">
        <f>Assets!$B$17</f>
        <v xml:space="preserve">Scanners &amp; detectors </v>
      </c>
      <c r="C336" s="245">
        <f>VLOOKUP(A336,Assets!$B$28:$C$47,2,FALSE)</f>
        <v>3</v>
      </c>
      <c r="D336" s="244" t="s">
        <v>401</v>
      </c>
      <c r="E336" s="246" t="str">
        <f t="shared" si="85"/>
        <v>V11</v>
      </c>
      <c r="F336" s="246" t="str">
        <f t="shared" si="86"/>
        <v>V11</v>
      </c>
      <c r="G336" s="253" t="str">
        <f t="shared" si="87"/>
        <v>A12V11</v>
      </c>
      <c r="H336" s="270">
        <f>VLOOKUP(G336,'Assets+Vulnerabilities'!$H$4:$I$318,2,FALSE)</f>
        <v>4</v>
      </c>
      <c r="I336" s="255" t="s">
        <v>408</v>
      </c>
      <c r="J336" s="246" t="str">
        <f t="shared" si="88"/>
        <v>T2.</v>
      </c>
      <c r="K336" s="246" t="str">
        <f t="shared" si="89"/>
        <v>T2</v>
      </c>
      <c r="L336" s="267">
        <f>VLOOKUP(K336,Threats!$J$4:$K$33,2,FALSE)</f>
        <v>5</v>
      </c>
      <c r="M336" s="178" t="str">
        <f t="shared" si="90"/>
        <v>A12.V11.T2</v>
      </c>
      <c r="N336" s="297">
        <f>C336+H336+L336-3</f>
        <v>9</v>
      </c>
      <c r="O336" s="273">
        <f t="shared" si="92"/>
        <v>9</v>
      </c>
      <c r="P336"/>
    </row>
    <row r="337" spans="1:16" ht="24">
      <c r="A337" s="243" t="s">
        <v>115</v>
      </c>
      <c r="B337" s="244" t="str">
        <f>Assets!$B$17</f>
        <v xml:space="preserve">Scanners &amp; detectors </v>
      </c>
      <c r="C337" s="245">
        <f>VLOOKUP(A337,Assets!$B$28:$C$47,2,FALSE)</f>
        <v>3</v>
      </c>
      <c r="D337" s="244" t="s">
        <v>401</v>
      </c>
      <c r="E337" s="246" t="str">
        <f t="shared" si="85"/>
        <v>V11</v>
      </c>
      <c r="F337" s="246" t="str">
        <f t="shared" si="86"/>
        <v>V11</v>
      </c>
      <c r="G337" s="253" t="str">
        <f t="shared" si="87"/>
        <v>A12V11</v>
      </c>
      <c r="H337" s="270">
        <f>VLOOKUP(G337,'Assets+Vulnerabilities'!$H$4:$I$318,2,FALSE)</f>
        <v>4</v>
      </c>
      <c r="I337" s="255" t="s">
        <v>151</v>
      </c>
      <c r="J337" s="246" t="str">
        <f t="shared" si="88"/>
        <v>T5.</v>
      </c>
      <c r="K337" s="246" t="str">
        <f t="shared" si="89"/>
        <v>T5</v>
      </c>
      <c r="L337" s="267">
        <f>VLOOKUP(K337,Threats!$J$4:$K$33,2,FALSE)</f>
        <v>3</v>
      </c>
      <c r="M337" s="178" t="str">
        <f t="shared" si="90"/>
        <v>A12.V11.T5</v>
      </c>
      <c r="N337" s="297">
        <f t="shared" si="93"/>
        <v>8</v>
      </c>
      <c r="O337" s="273">
        <f t="shared" si="92"/>
        <v>8</v>
      </c>
      <c r="P337"/>
    </row>
    <row r="338" spans="1:16" ht="24">
      <c r="A338" s="243" t="s">
        <v>115</v>
      </c>
      <c r="B338" s="244" t="str">
        <f>Assets!$B$17</f>
        <v xml:space="preserve">Scanners &amp; detectors </v>
      </c>
      <c r="C338" s="245">
        <f>VLOOKUP(A338,Assets!$B$28:$C$47,2,FALSE)</f>
        <v>3</v>
      </c>
      <c r="D338" s="244" t="s">
        <v>401</v>
      </c>
      <c r="E338" s="246" t="str">
        <f t="shared" si="85"/>
        <v>V11</v>
      </c>
      <c r="F338" s="246" t="str">
        <f t="shared" si="86"/>
        <v>V11</v>
      </c>
      <c r="G338" s="253" t="str">
        <f t="shared" si="87"/>
        <v>A12V11</v>
      </c>
      <c r="H338" s="270">
        <f>VLOOKUP(G338,'Assets+Vulnerabilities'!$H$4:$I$318,2,FALSE)</f>
        <v>4</v>
      </c>
      <c r="I338" s="255" t="s">
        <v>412</v>
      </c>
      <c r="J338" s="246" t="str">
        <f t="shared" si="88"/>
        <v>T22</v>
      </c>
      <c r="K338" s="246" t="str">
        <f t="shared" si="89"/>
        <v>T22</v>
      </c>
      <c r="L338" s="267">
        <f>VLOOKUP(K338,Threats!$J$4:$K$33,2,FALSE)</f>
        <v>4</v>
      </c>
      <c r="M338" s="178" t="str">
        <f t="shared" si="90"/>
        <v>A12.V11.T22</v>
      </c>
      <c r="N338" s="297">
        <f t="shared" si="93"/>
        <v>9</v>
      </c>
      <c r="O338" s="273">
        <f t="shared" si="92"/>
        <v>9</v>
      </c>
      <c r="P338"/>
    </row>
    <row r="339" spans="1:16" ht="24">
      <c r="A339" s="243" t="s">
        <v>115</v>
      </c>
      <c r="B339" s="244" t="str">
        <f>Assets!$B$17</f>
        <v xml:space="preserve">Scanners &amp; detectors </v>
      </c>
      <c r="C339" s="245">
        <f>VLOOKUP(A339,Assets!$B$28:$C$47,2,FALSE)</f>
        <v>3</v>
      </c>
      <c r="D339" s="244" t="s">
        <v>401</v>
      </c>
      <c r="E339" s="246" t="str">
        <f t="shared" si="85"/>
        <v>V11</v>
      </c>
      <c r="F339" s="246" t="str">
        <f t="shared" si="86"/>
        <v>V11</v>
      </c>
      <c r="G339" s="253" t="str">
        <f t="shared" si="87"/>
        <v>A12V11</v>
      </c>
      <c r="H339" s="270">
        <f>VLOOKUP(G339,'Assets+Vulnerabilities'!$H$4:$I$318,2,FALSE)</f>
        <v>4</v>
      </c>
      <c r="I339" s="255" t="s">
        <v>434</v>
      </c>
      <c r="J339" s="246" t="str">
        <f t="shared" si="88"/>
        <v>T24</v>
      </c>
      <c r="K339" s="246" t="str">
        <f t="shared" si="89"/>
        <v>T24</v>
      </c>
      <c r="L339" s="267">
        <f>VLOOKUP(K339,Threats!$J$4:$K$33,2,FALSE)</f>
        <v>3</v>
      </c>
      <c r="M339" s="178" t="str">
        <f t="shared" si="90"/>
        <v>A12.V11.T24</v>
      </c>
      <c r="N339" s="297">
        <f t="shared" si="93"/>
        <v>8</v>
      </c>
      <c r="O339" s="273">
        <f t="shared" si="92"/>
        <v>8</v>
      </c>
      <c r="P339"/>
    </row>
    <row r="340" spans="1:16" ht="24">
      <c r="A340" s="243" t="s">
        <v>115</v>
      </c>
      <c r="B340" s="244" t="str">
        <f>Assets!$B$17</f>
        <v xml:space="preserve">Scanners &amp; detectors </v>
      </c>
      <c r="C340" s="245">
        <f>VLOOKUP(A340,Assets!$B$28:$C$47,2,FALSE)</f>
        <v>3</v>
      </c>
      <c r="D340" s="244" t="s">
        <v>401</v>
      </c>
      <c r="E340" s="246" t="str">
        <f t="shared" si="85"/>
        <v>V11</v>
      </c>
      <c r="F340" s="246" t="str">
        <f t="shared" si="86"/>
        <v>V11</v>
      </c>
      <c r="G340" s="253" t="str">
        <f t="shared" si="87"/>
        <v>A12V11</v>
      </c>
      <c r="H340" s="270">
        <f>VLOOKUP(G340,'Assets+Vulnerabilities'!$H$4:$I$318,2,FALSE)</f>
        <v>4</v>
      </c>
      <c r="I340" s="255" t="s">
        <v>413</v>
      </c>
      <c r="J340" s="246" t="str">
        <f t="shared" si="88"/>
        <v>T25</v>
      </c>
      <c r="K340" s="246" t="str">
        <f t="shared" si="89"/>
        <v>T25</v>
      </c>
      <c r="L340" s="267">
        <f>VLOOKUP(K340,Threats!$J$4:$K$33,2,FALSE)</f>
        <v>3</v>
      </c>
      <c r="M340" s="178" t="str">
        <f t="shared" si="90"/>
        <v>A12.V11.T25</v>
      </c>
      <c r="N340" s="297">
        <f t="shared" si="93"/>
        <v>8</v>
      </c>
      <c r="O340" s="273">
        <f t="shared" si="92"/>
        <v>8</v>
      </c>
      <c r="P340"/>
    </row>
    <row r="341" spans="1:16" ht="24">
      <c r="A341" s="243" t="s">
        <v>115</v>
      </c>
      <c r="B341" s="244" t="str">
        <f>Assets!$B$17</f>
        <v xml:space="preserve">Scanners &amp; detectors </v>
      </c>
      <c r="C341" s="245">
        <f>VLOOKUP(A341,Assets!$B$28:$C$47,2,FALSE)</f>
        <v>3</v>
      </c>
      <c r="D341" s="244" t="s">
        <v>401</v>
      </c>
      <c r="E341" s="246" t="str">
        <f t="shared" si="85"/>
        <v>V11</v>
      </c>
      <c r="F341" s="246" t="str">
        <f t="shared" si="86"/>
        <v>V11</v>
      </c>
      <c r="G341" s="253" t="str">
        <f t="shared" si="87"/>
        <v>A12V11</v>
      </c>
      <c r="H341" s="270">
        <f>VLOOKUP(G341,'Assets+Vulnerabilities'!$H$4:$I$318,2,FALSE)</f>
        <v>4</v>
      </c>
      <c r="I341" s="255" t="s">
        <v>428</v>
      </c>
      <c r="J341" s="246" t="str">
        <f t="shared" si="88"/>
        <v>T28</v>
      </c>
      <c r="K341" s="246" t="str">
        <f t="shared" si="89"/>
        <v>T28</v>
      </c>
      <c r="L341" s="267">
        <f>VLOOKUP(K341,Threats!$J$4:$K$33,2,FALSE)</f>
        <v>4</v>
      </c>
      <c r="M341" s="178" t="str">
        <f t="shared" si="90"/>
        <v>A12.V11.T28</v>
      </c>
      <c r="N341" s="297">
        <f t="shared" si="93"/>
        <v>9</v>
      </c>
      <c r="O341" s="273">
        <f t="shared" si="92"/>
        <v>9</v>
      </c>
      <c r="P341"/>
    </row>
    <row r="342" spans="1:16" ht="24">
      <c r="A342" s="243" t="s">
        <v>115</v>
      </c>
      <c r="B342" s="244" t="str">
        <f>Assets!$B$17</f>
        <v xml:space="preserve">Scanners &amp; detectors </v>
      </c>
      <c r="C342" s="245">
        <f>VLOOKUP(A342,Assets!$B$28:$C$47,2,FALSE)</f>
        <v>3</v>
      </c>
      <c r="D342" s="244" t="s">
        <v>401</v>
      </c>
      <c r="E342" s="246" t="str">
        <f t="shared" si="85"/>
        <v>V11</v>
      </c>
      <c r="F342" s="246" t="str">
        <f t="shared" si="86"/>
        <v>V11</v>
      </c>
      <c r="G342" s="253" t="str">
        <f t="shared" si="87"/>
        <v>A12V11</v>
      </c>
      <c r="H342" s="270">
        <f>VLOOKUP(G342,'Assets+Vulnerabilities'!$H$4:$I$318,2,FALSE)</f>
        <v>4</v>
      </c>
      <c r="I342" s="255" t="s">
        <v>480</v>
      </c>
      <c r="J342" s="246" t="str">
        <f t="shared" si="88"/>
        <v>T12</v>
      </c>
      <c r="K342" s="246" t="str">
        <f t="shared" si="89"/>
        <v>T12</v>
      </c>
      <c r="L342" s="267">
        <f>VLOOKUP(K342,Threats!$J$4:$K$33,2,FALSE)</f>
        <v>4</v>
      </c>
      <c r="M342" s="178" t="str">
        <f t="shared" si="90"/>
        <v>A12.V11.T12</v>
      </c>
      <c r="N342" s="297">
        <f>C342+H342+L342-3</f>
        <v>8</v>
      </c>
      <c r="O342" s="273">
        <f t="shared" si="92"/>
        <v>8</v>
      </c>
      <c r="P342"/>
    </row>
    <row r="343" spans="1:16" ht="24">
      <c r="A343" s="243" t="s">
        <v>115</v>
      </c>
      <c r="B343" s="244" t="str">
        <f>Assets!$B$17</f>
        <v xml:space="preserve">Scanners &amp; detectors </v>
      </c>
      <c r="C343" s="245">
        <f>VLOOKUP(A343,Assets!$B$28:$C$47,2,FALSE)</f>
        <v>3</v>
      </c>
      <c r="D343" s="244" t="s">
        <v>401</v>
      </c>
      <c r="E343" s="246" t="str">
        <f t="shared" si="85"/>
        <v>V11</v>
      </c>
      <c r="F343" s="246" t="str">
        <f t="shared" si="86"/>
        <v>V11</v>
      </c>
      <c r="G343" s="253" t="str">
        <f t="shared" si="87"/>
        <v>A12V11</v>
      </c>
      <c r="H343" s="270">
        <f>VLOOKUP(G343,'Assets+Vulnerabilities'!$H$4:$I$318,2,FALSE)</f>
        <v>4</v>
      </c>
      <c r="I343" s="255" t="s">
        <v>409</v>
      </c>
      <c r="J343" s="246" t="str">
        <f t="shared" si="88"/>
        <v>T14</v>
      </c>
      <c r="K343" s="246" t="str">
        <f t="shared" si="89"/>
        <v>T14</v>
      </c>
      <c r="L343" s="267">
        <f>VLOOKUP(K343,Threats!$J$4:$K$33,2,FALSE)</f>
        <v>4</v>
      </c>
      <c r="M343" s="178" t="str">
        <f t="shared" si="90"/>
        <v>A12.V11.T14</v>
      </c>
      <c r="N343" s="297">
        <f t="shared" si="93"/>
        <v>9</v>
      </c>
      <c r="O343" s="273">
        <f t="shared" si="92"/>
        <v>9</v>
      </c>
      <c r="P343"/>
    </row>
    <row r="344" spans="1:16" ht="24">
      <c r="A344" s="243" t="s">
        <v>115</v>
      </c>
      <c r="B344" s="244" t="str">
        <f>Assets!$B$17</f>
        <v xml:space="preserve">Scanners &amp; detectors </v>
      </c>
      <c r="C344" s="245">
        <f>VLOOKUP(A344,Assets!$B$28:$C$47,2,FALSE)</f>
        <v>3</v>
      </c>
      <c r="D344" s="244" t="s">
        <v>401</v>
      </c>
      <c r="E344" s="246" t="str">
        <f t="shared" si="85"/>
        <v>V11</v>
      </c>
      <c r="F344" s="246" t="str">
        <f t="shared" si="86"/>
        <v>V11</v>
      </c>
      <c r="G344" s="253" t="str">
        <f t="shared" si="87"/>
        <v>A12V11</v>
      </c>
      <c r="H344" s="270">
        <f>VLOOKUP(G344,'Assets+Vulnerabilities'!$H$4:$I$318,2,FALSE)</f>
        <v>4</v>
      </c>
      <c r="I344" s="255" t="s">
        <v>420</v>
      </c>
      <c r="J344" s="246" t="str">
        <f t="shared" si="88"/>
        <v>T30</v>
      </c>
      <c r="K344" s="246" t="str">
        <f t="shared" si="89"/>
        <v>T30</v>
      </c>
      <c r="L344" s="267">
        <f>VLOOKUP(K344,Threats!$J$4:$K$33,2,FALSE)</f>
        <v>4</v>
      </c>
      <c r="M344" s="178" t="str">
        <f t="shared" si="90"/>
        <v>A12.V11.T30</v>
      </c>
      <c r="N344" s="297">
        <f t="shared" ref="N344:N347" si="94">C344+H344+L344-3</f>
        <v>8</v>
      </c>
      <c r="O344" s="273">
        <f t="shared" si="92"/>
        <v>8</v>
      </c>
      <c r="P344"/>
    </row>
    <row r="345" spans="1:16" ht="24">
      <c r="A345" s="243" t="s">
        <v>115</v>
      </c>
      <c r="B345" s="244" t="str">
        <f>Assets!$B$17</f>
        <v xml:space="preserve">Scanners &amp; detectors </v>
      </c>
      <c r="C345" s="245">
        <f>VLOOKUP(A345,Assets!$B$28:$C$47,2,FALSE)</f>
        <v>3</v>
      </c>
      <c r="D345" s="244" t="s">
        <v>378</v>
      </c>
      <c r="E345" s="246" t="str">
        <f t="shared" si="85"/>
        <v>V37</v>
      </c>
      <c r="F345" s="246" t="str">
        <f t="shared" si="86"/>
        <v>V37</v>
      </c>
      <c r="G345" s="253" t="str">
        <f t="shared" si="87"/>
        <v>A12V37</v>
      </c>
      <c r="H345" s="270">
        <f>VLOOKUP(G345,'Assets+Vulnerabilities'!$H$4:$I$318,2,FALSE)</f>
        <v>3</v>
      </c>
      <c r="I345" s="255" t="s">
        <v>408</v>
      </c>
      <c r="J345" s="246" t="str">
        <f t="shared" si="88"/>
        <v>T2.</v>
      </c>
      <c r="K345" s="246" t="str">
        <f t="shared" si="89"/>
        <v>T2</v>
      </c>
      <c r="L345" s="267">
        <f>VLOOKUP(K345,Threats!$J$4:$K$33,2,FALSE)</f>
        <v>5</v>
      </c>
      <c r="M345" s="178" t="str">
        <f t="shared" si="90"/>
        <v>A12.V37.T2</v>
      </c>
      <c r="N345" s="297">
        <f t="shared" si="94"/>
        <v>8</v>
      </c>
      <c r="O345" s="273">
        <f t="shared" si="92"/>
        <v>8</v>
      </c>
      <c r="P345"/>
    </row>
    <row r="346" spans="1:16" ht="36">
      <c r="A346" s="243" t="s">
        <v>115</v>
      </c>
      <c r="B346" s="244" t="str">
        <f>Assets!$B$17</f>
        <v xml:space="preserve">Scanners &amp; detectors </v>
      </c>
      <c r="C346" s="245">
        <f>VLOOKUP(A346,Assets!$B$28:$C$47,2,FALSE)</f>
        <v>3</v>
      </c>
      <c r="D346" s="244" t="s">
        <v>378</v>
      </c>
      <c r="E346" s="246" t="str">
        <f t="shared" si="85"/>
        <v>V37</v>
      </c>
      <c r="F346" s="246" t="str">
        <f t="shared" si="86"/>
        <v>V37</v>
      </c>
      <c r="G346" s="253" t="str">
        <f t="shared" si="87"/>
        <v>A12V37</v>
      </c>
      <c r="H346" s="270">
        <f>VLOOKUP(G346,'Assets+Vulnerabilities'!$H$4:$I$318,2,FALSE)</f>
        <v>3</v>
      </c>
      <c r="I346" s="255" t="s">
        <v>417</v>
      </c>
      <c r="J346" s="246" t="str">
        <f t="shared" si="88"/>
        <v>T8.</v>
      </c>
      <c r="K346" s="246" t="str">
        <f t="shared" si="89"/>
        <v>T8</v>
      </c>
      <c r="L346" s="267">
        <f>VLOOKUP(K346,Threats!$J$4:$K$33,2,FALSE)</f>
        <v>4</v>
      </c>
      <c r="M346" s="178" t="str">
        <f t="shared" si="90"/>
        <v>A12.V37.T8</v>
      </c>
      <c r="N346" s="297">
        <f t="shared" si="94"/>
        <v>7</v>
      </c>
      <c r="O346" s="273">
        <f t="shared" si="92"/>
        <v>7</v>
      </c>
      <c r="P346"/>
    </row>
    <row r="347" spans="1:16" ht="24">
      <c r="A347" s="243" t="s">
        <v>115</v>
      </c>
      <c r="B347" s="244" t="str">
        <f>Assets!$B$17</f>
        <v xml:space="preserve">Scanners &amp; detectors </v>
      </c>
      <c r="C347" s="245">
        <f>VLOOKUP(A347,Assets!$B$28:$C$47,2,FALSE)</f>
        <v>3</v>
      </c>
      <c r="D347" s="244" t="s">
        <v>378</v>
      </c>
      <c r="E347" s="246" t="str">
        <f t="shared" si="85"/>
        <v>V37</v>
      </c>
      <c r="F347" s="246" t="str">
        <f t="shared" si="86"/>
        <v>V37</v>
      </c>
      <c r="G347" s="253" t="str">
        <f t="shared" si="87"/>
        <v>A12V37</v>
      </c>
      <c r="H347" s="270">
        <f>VLOOKUP(G347,'Assets+Vulnerabilities'!$H$4:$I$318,2,FALSE)</f>
        <v>3</v>
      </c>
      <c r="I347" s="255" t="s">
        <v>436</v>
      </c>
      <c r="J347" s="246" t="str">
        <f t="shared" si="88"/>
        <v>T10</v>
      </c>
      <c r="K347" s="246" t="str">
        <f t="shared" si="89"/>
        <v>T10</v>
      </c>
      <c r="L347" s="267">
        <f>VLOOKUP(K347,Threats!$J$4:$K$33,2,FALSE)</f>
        <v>4</v>
      </c>
      <c r="M347" s="178" t="str">
        <f t="shared" si="90"/>
        <v>A12.V37.T10</v>
      </c>
      <c r="N347" s="297">
        <f t="shared" si="94"/>
        <v>7</v>
      </c>
      <c r="O347" s="273">
        <f t="shared" si="92"/>
        <v>7</v>
      </c>
      <c r="P347"/>
    </row>
    <row r="348" spans="1:16" ht="24">
      <c r="A348" s="243" t="s">
        <v>115</v>
      </c>
      <c r="B348" s="244" t="str">
        <f>Assets!$B$17</f>
        <v xml:space="preserve">Scanners &amp; detectors </v>
      </c>
      <c r="C348" s="245">
        <f>VLOOKUP(A348,Assets!$B$28:$C$47,2,FALSE)</f>
        <v>3</v>
      </c>
      <c r="D348" s="244" t="s">
        <v>378</v>
      </c>
      <c r="E348" s="246" t="str">
        <f t="shared" si="85"/>
        <v>V37</v>
      </c>
      <c r="F348" s="246" t="str">
        <f t="shared" si="86"/>
        <v>V37</v>
      </c>
      <c r="G348" s="253" t="str">
        <f t="shared" si="87"/>
        <v>A12V37</v>
      </c>
      <c r="H348" s="270">
        <f>VLOOKUP(G348,'Assets+Vulnerabilities'!$H$4:$I$318,2,FALSE)</f>
        <v>3</v>
      </c>
      <c r="I348" s="255" t="s">
        <v>409</v>
      </c>
      <c r="J348" s="246" t="str">
        <f t="shared" si="88"/>
        <v>T14</v>
      </c>
      <c r="K348" s="246" t="str">
        <f t="shared" si="89"/>
        <v>T14</v>
      </c>
      <c r="L348" s="267">
        <f>VLOOKUP(K348,Threats!$J$4:$K$33,2,FALSE)</f>
        <v>4</v>
      </c>
      <c r="M348" s="178" t="str">
        <f t="shared" si="90"/>
        <v>A12.V37.T14</v>
      </c>
      <c r="N348" s="297">
        <f t="shared" si="93"/>
        <v>8</v>
      </c>
      <c r="O348" s="273">
        <f t="shared" si="92"/>
        <v>8</v>
      </c>
      <c r="P348"/>
    </row>
    <row r="349" spans="1:16" ht="36">
      <c r="A349" s="243" t="s">
        <v>115</v>
      </c>
      <c r="B349" s="244" t="str">
        <f>Assets!$B$17</f>
        <v xml:space="preserve">Scanners &amp; detectors </v>
      </c>
      <c r="C349" s="245">
        <f>VLOOKUP(A349,Assets!$B$28:$C$47,2,FALSE)</f>
        <v>3</v>
      </c>
      <c r="D349" s="244" t="s">
        <v>400</v>
      </c>
      <c r="E349" s="246" t="str">
        <f t="shared" si="85"/>
        <v>V32</v>
      </c>
      <c r="F349" s="246" t="str">
        <f t="shared" si="86"/>
        <v>V32</v>
      </c>
      <c r="G349" s="253" t="str">
        <f t="shared" si="87"/>
        <v>A12V32</v>
      </c>
      <c r="H349" s="270">
        <f>VLOOKUP(G349,'Assets+Vulnerabilities'!$H$4:$I$318,2,FALSE)</f>
        <v>4</v>
      </c>
      <c r="I349" s="255" t="s">
        <v>418</v>
      </c>
      <c r="J349" s="246" t="str">
        <f t="shared" si="88"/>
        <v>T9.</v>
      </c>
      <c r="K349" s="246" t="str">
        <f t="shared" si="89"/>
        <v>T9</v>
      </c>
      <c r="L349" s="267">
        <f>VLOOKUP(K349,Threats!$J$4:$K$33,2,FALSE)</f>
        <v>3</v>
      </c>
      <c r="M349" s="178" t="str">
        <f t="shared" si="90"/>
        <v>A12.V32.T9</v>
      </c>
      <c r="N349" s="297">
        <f>C349+H349+L349-3</f>
        <v>7</v>
      </c>
      <c r="O349" s="273">
        <f t="shared" si="92"/>
        <v>7</v>
      </c>
      <c r="P349"/>
    </row>
    <row r="350" spans="1:16" ht="36">
      <c r="A350" s="243" t="s">
        <v>115</v>
      </c>
      <c r="B350" s="244" t="str">
        <f>Assets!$B$17</f>
        <v xml:space="preserve">Scanners &amp; detectors </v>
      </c>
      <c r="C350" s="245">
        <f>VLOOKUP(A350,Assets!$B$28:$C$47,2,FALSE)</f>
        <v>3</v>
      </c>
      <c r="D350" s="244" t="s">
        <v>400</v>
      </c>
      <c r="E350" s="246" t="str">
        <f t="shared" si="85"/>
        <v>V32</v>
      </c>
      <c r="F350" s="246" t="str">
        <f t="shared" si="86"/>
        <v>V32</v>
      </c>
      <c r="G350" s="253" t="str">
        <f t="shared" si="87"/>
        <v>A12V32</v>
      </c>
      <c r="H350" s="270">
        <f>VLOOKUP(G350,'Assets+Vulnerabilities'!$H$4:$I$318,2,FALSE)</f>
        <v>4</v>
      </c>
      <c r="I350" s="255" t="s">
        <v>412</v>
      </c>
      <c r="J350" s="246" t="str">
        <f t="shared" si="88"/>
        <v>T22</v>
      </c>
      <c r="K350" s="246" t="str">
        <f t="shared" si="89"/>
        <v>T22</v>
      </c>
      <c r="L350" s="267">
        <f>VLOOKUP(K350,Threats!$J$4:$K$33,2,FALSE)</f>
        <v>4</v>
      </c>
      <c r="M350" s="178" t="str">
        <f t="shared" si="90"/>
        <v>A12.V32.T22</v>
      </c>
      <c r="N350" s="297">
        <f t="shared" si="93"/>
        <v>9</v>
      </c>
      <c r="O350" s="273">
        <f t="shared" si="92"/>
        <v>9</v>
      </c>
      <c r="P350"/>
    </row>
    <row r="351" spans="1:16" ht="36">
      <c r="A351" s="243" t="s">
        <v>115</v>
      </c>
      <c r="B351" s="244" t="str">
        <f>Assets!$B$17</f>
        <v xml:space="preserve">Scanners &amp; detectors </v>
      </c>
      <c r="C351" s="245">
        <f>VLOOKUP(A351,Assets!$B$28:$C$47,2,FALSE)</f>
        <v>3</v>
      </c>
      <c r="D351" s="244" t="s">
        <v>400</v>
      </c>
      <c r="E351" s="246" t="str">
        <f t="shared" si="85"/>
        <v>V32</v>
      </c>
      <c r="F351" s="246" t="str">
        <f t="shared" si="86"/>
        <v>V32</v>
      </c>
      <c r="G351" s="253" t="str">
        <f t="shared" si="87"/>
        <v>A12V32</v>
      </c>
      <c r="H351" s="270">
        <f>VLOOKUP(G351,'Assets+Vulnerabilities'!$H$4:$I$318,2,FALSE)</f>
        <v>4</v>
      </c>
      <c r="I351" s="255" t="s">
        <v>420</v>
      </c>
      <c r="J351" s="246" t="str">
        <f t="shared" si="88"/>
        <v>T30</v>
      </c>
      <c r="K351" s="246" t="str">
        <f t="shared" si="89"/>
        <v>T30</v>
      </c>
      <c r="L351" s="267">
        <f>VLOOKUP(K351,Threats!$J$4:$K$33,2,FALSE)</f>
        <v>4</v>
      </c>
      <c r="M351" s="178" t="str">
        <f t="shared" si="90"/>
        <v>A12.V32.T30</v>
      </c>
      <c r="N351" s="297">
        <f t="shared" ref="N351:N352" si="95">C351+H351+L351-3</f>
        <v>8</v>
      </c>
      <c r="O351" s="273">
        <f t="shared" si="92"/>
        <v>8</v>
      </c>
      <c r="P351"/>
    </row>
    <row r="352" spans="1:16" ht="36">
      <c r="A352" s="243" t="s">
        <v>115</v>
      </c>
      <c r="B352" s="244" t="str">
        <f>Assets!$B$17</f>
        <v xml:space="preserve">Scanners &amp; detectors </v>
      </c>
      <c r="C352" s="245">
        <f>VLOOKUP(A352,Assets!$B$28:$C$47,2,FALSE)</f>
        <v>3</v>
      </c>
      <c r="D352" s="258" t="s">
        <v>402</v>
      </c>
      <c r="E352" s="246" t="str">
        <f t="shared" si="85"/>
        <v>V33</v>
      </c>
      <c r="F352" s="246" t="str">
        <f t="shared" si="86"/>
        <v>V33</v>
      </c>
      <c r="G352" s="253" t="str">
        <f t="shared" si="87"/>
        <v>A12V33</v>
      </c>
      <c r="H352" s="270">
        <f>VLOOKUP(G352,'Assets+Vulnerabilities'!$H$4:$I$318,2,FALSE)</f>
        <v>3</v>
      </c>
      <c r="I352" s="255" t="s">
        <v>417</v>
      </c>
      <c r="J352" s="246" t="str">
        <f t="shared" si="88"/>
        <v>T8.</v>
      </c>
      <c r="K352" s="246" t="str">
        <f t="shared" si="89"/>
        <v>T8</v>
      </c>
      <c r="L352" s="267">
        <f>VLOOKUP(K352,Threats!$J$4:$K$33,2,FALSE)</f>
        <v>4</v>
      </c>
      <c r="M352" s="178" t="str">
        <f t="shared" si="90"/>
        <v>A12.V33.T8</v>
      </c>
      <c r="N352" s="297">
        <f t="shared" si="95"/>
        <v>7</v>
      </c>
      <c r="O352" s="273">
        <f t="shared" si="92"/>
        <v>7</v>
      </c>
      <c r="P352"/>
    </row>
    <row r="353" spans="1:16" ht="24">
      <c r="A353" s="243" t="s">
        <v>115</v>
      </c>
      <c r="B353" s="244" t="str">
        <f>Assets!$B$17</f>
        <v xml:space="preserve">Scanners &amp; detectors </v>
      </c>
      <c r="C353" s="245">
        <f>VLOOKUP(A353,Assets!$B$28:$C$47,2,FALSE)</f>
        <v>3</v>
      </c>
      <c r="D353" s="258" t="s">
        <v>402</v>
      </c>
      <c r="E353" s="246" t="str">
        <f t="shared" si="85"/>
        <v>V33</v>
      </c>
      <c r="F353" s="246" t="str">
        <f t="shared" si="86"/>
        <v>V33</v>
      </c>
      <c r="G353" s="253" t="str">
        <f t="shared" si="87"/>
        <v>A12V33</v>
      </c>
      <c r="H353" s="270">
        <f>VLOOKUP(G353,'Assets+Vulnerabilities'!$H$4:$I$318,2,FALSE)</f>
        <v>3</v>
      </c>
      <c r="I353" s="255" t="s">
        <v>409</v>
      </c>
      <c r="J353" s="246" t="str">
        <f t="shared" si="88"/>
        <v>T14</v>
      </c>
      <c r="K353" s="246" t="str">
        <f t="shared" si="89"/>
        <v>T14</v>
      </c>
      <c r="L353" s="267">
        <f>VLOOKUP(K353,Threats!$J$4:$K$33,2,FALSE)</f>
        <v>4</v>
      </c>
      <c r="M353" s="178" t="str">
        <f t="shared" si="90"/>
        <v>A12.V33.T14</v>
      </c>
      <c r="N353" s="297">
        <f t="shared" si="93"/>
        <v>8</v>
      </c>
      <c r="O353" s="273">
        <f t="shared" si="92"/>
        <v>8</v>
      </c>
      <c r="P353"/>
    </row>
    <row r="354" spans="1:16" ht="24">
      <c r="A354" s="243" t="s">
        <v>115</v>
      </c>
      <c r="B354" s="244" t="str">
        <f>Assets!$B$17</f>
        <v xml:space="preserve">Scanners &amp; detectors </v>
      </c>
      <c r="C354" s="245">
        <f>VLOOKUP(A354,Assets!$B$28:$C$47,2,FALSE)</f>
        <v>3</v>
      </c>
      <c r="D354" s="258" t="s">
        <v>402</v>
      </c>
      <c r="E354" s="246" t="str">
        <f t="shared" si="85"/>
        <v>V33</v>
      </c>
      <c r="F354" s="246" t="str">
        <f t="shared" si="86"/>
        <v>V33</v>
      </c>
      <c r="G354" s="253" t="str">
        <f t="shared" si="87"/>
        <v>A12V33</v>
      </c>
      <c r="H354" s="270">
        <f>VLOOKUP(G354,'Assets+Vulnerabilities'!$H$4:$I$318,2,FALSE)</f>
        <v>3</v>
      </c>
      <c r="I354" s="255" t="s">
        <v>406</v>
      </c>
      <c r="J354" s="246" t="str">
        <f t="shared" si="88"/>
        <v>T11</v>
      </c>
      <c r="K354" s="246" t="str">
        <f t="shared" si="89"/>
        <v>T11</v>
      </c>
      <c r="L354" s="267">
        <f>VLOOKUP(K354,Threats!$J$4:$K$33,2,FALSE)</f>
        <v>3</v>
      </c>
      <c r="M354" s="178" t="str">
        <f t="shared" si="90"/>
        <v>A12.V33.T11</v>
      </c>
      <c r="N354" s="297">
        <f t="shared" ref="N354:N363" si="96">C354+H354+L354-3</f>
        <v>6</v>
      </c>
      <c r="O354" s="273">
        <f t="shared" si="92"/>
        <v>6</v>
      </c>
      <c r="P354"/>
    </row>
    <row r="355" spans="1:16" ht="24">
      <c r="A355" s="243" t="s">
        <v>115</v>
      </c>
      <c r="B355" s="244" t="str">
        <f>Assets!$B$17</f>
        <v xml:space="preserve">Scanners &amp; detectors </v>
      </c>
      <c r="C355" s="245">
        <f>VLOOKUP(A355,Assets!$B$28:$C$47,2,FALSE)</f>
        <v>3</v>
      </c>
      <c r="D355" s="258" t="s">
        <v>402</v>
      </c>
      <c r="E355" s="246" t="str">
        <f t="shared" si="85"/>
        <v>V33</v>
      </c>
      <c r="F355" s="246" t="str">
        <f t="shared" si="86"/>
        <v>V33</v>
      </c>
      <c r="G355" s="253" t="str">
        <f t="shared" si="87"/>
        <v>A12V33</v>
      </c>
      <c r="H355" s="270">
        <f>VLOOKUP(G355,'Assets+Vulnerabilities'!$H$4:$I$318,2,FALSE)</f>
        <v>3</v>
      </c>
      <c r="I355" s="255" t="s">
        <v>420</v>
      </c>
      <c r="J355" s="246" t="str">
        <f t="shared" si="88"/>
        <v>T30</v>
      </c>
      <c r="K355" s="246" t="str">
        <f t="shared" si="89"/>
        <v>T30</v>
      </c>
      <c r="L355" s="267">
        <f>VLOOKUP(K355,Threats!$J$4:$K$33,2,FALSE)</f>
        <v>4</v>
      </c>
      <c r="M355" s="178" t="str">
        <f t="shared" si="90"/>
        <v>A12.V33.T30</v>
      </c>
      <c r="N355" s="297">
        <f t="shared" si="96"/>
        <v>7</v>
      </c>
      <c r="O355" s="273">
        <f t="shared" si="92"/>
        <v>7</v>
      </c>
      <c r="P355"/>
    </row>
    <row r="356" spans="1:16" ht="24">
      <c r="A356" s="243" t="s">
        <v>115</v>
      </c>
      <c r="B356" s="244" t="str">
        <f>Assets!$B$17</f>
        <v xml:space="preserve">Scanners &amp; detectors </v>
      </c>
      <c r="C356" s="245">
        <f>VLOOKUP(A356,Assets!$B$28:$C$47,2,FALSE)</f>
        <v>3</v>
      </c>
      <c r="D356" s="258" t="s">
        <v>398</v>
      </c>
      <c r="E356" s="246" t="str">
        <f t="shared" si="85"/>
        <v>V29</v>
      </c>
      <c r="F356" s="246" t="str">
        <f t="shared" si="86"/>
        <v>V29</v>
      </c>
      <c r="G356" s="253" t="str">
        <f t="shared" si="87"/>
        <v>A12V29</v>
      </c>
      <c r="H356" s="270">
        <f>VLOOKUP(G356,'Assets+Vulnerabilities'!$H$4:$I$318,2,FALSE)</f>
        <v>3</v>
      </c>
      <c r="I356" s="255" t="s">
        <v>408</v>
      </c>
      <c r="J356" s="246" t="str">
        <f t="shared" si="88"/>
        <v>T2.</v>
      </c>
      <c r="K356" s="246" t="str">
        <f t="shared" si="89"/>
        <v>T2</v>
      </c>
      <c r="L356" s="267">
        <f>VLOOKUP(K356,Threats!$J$4:$K$33,2,FALSE)</f>
        <v>5</v>
      </c>
      <c r="M356" s="178" t="str">
        <f t="shared" si="90"/>
        <v>A12.V29.T2</v>
      </c>
      <c r="N356" s="297">
        <f t="shared" si="96"/>
        <v>8</v>
      </c>
      <c r="O356" s="273">
        <f t="shared" si="92"/>
        <v>8</v>
      </c>
      <c r="P356"/>
    </row>
    <row r="357" spans="1:16" ht="24">
      <c r="A357" s="243" t="s">
        <v>115</v>
      </c>
      <c r="B357" s="244" t="str">
        <f>Assets!$B$17</f>
        <v xml:space="preserve">Scanners &amp; detectors </v>
      </c>
      <c r="C357" s="245">
        <f>VLOOKUP(A357,Assets!$B$28:$C$47,2,FALSE)</f>
        <v>3</v>
      </c>
      <c r="D357" s="258" t="s">
        <v>398</v>
      </c>
      <c r="E357" s="246" t="str">
        <f t="shared" si="85"/>
        <v>V29</v>
      </c>
      <c r="F357" s="246" t="str">
        <f t="shared" si="86"/>
        <v>V29</v>
      </c>
      <c r="G357" s="253" t="str">
        <f t="shared" si="87"/>
        <v>A12V29</v>
      </c>
      <c r="H357" s="270">
        <f>VLOOKUP(G357,'Assets+Vulnerabilities'!$H$4:$I$318,2,FALSE)</f>
        <v>3</v>
      </c>
      <c r="I357" s="255" t="s">
        <v>431</v>
      </c>
      <c r="J357" s="246" t="str">
        <f t="shared" si="88"/>
        <v>T6.</v>
      </c>
      <c r="K357" s="246" t="str">
        <f t="shared" si="89"/>
        <v>T6</v>
      </c>
      <c r="L357" s="267">
        <f>VLOOKUP(K357,Threats!$J$4:$K$33,2,FALSE)</f>
        <v>4</v>
      </c>
      <c r="M357" s="178" t="str">
        <f t="shared" si="90"/>
        <v>A12.V29.T6</v>
      </c>
      <c r="N357" s="297">
        <f t="shared" si="96"/>
        <v>7</v>
      </c>
      <c r="O357" s="273">
        <f t="shared" si="92"/>
        <v>7</v>
      </c>
      <c r="P357"/>
    </row>
    <row r="358" spans="1:16" ht="24">
      <c r="A358" s="243" t="s">
        <v>115</v>
      </c>
      <c r="B358" s="244" t="str">
        <f>Assets!$B$17</f>
        <v xml:space="preserve">Scanners &amp; detectors </v>
      </c>
      <c r="C358" s="245">
        <f>VLOOKUP(A358,Assets!$B$28:$C$47,2,FALSE)</f>
        <v>3</v>
      </c>
      <c r="D358" s="258" t="s">
        <v>398</v>
      </c>
      <c r="E358" s="246" t="str">
        <f t="shared" si="85"/>
        <v>V29</v>
      </c>
      <c r="F358" s="246" t="str">
        <f t="shared" si="86"/>
        <v>V29</v>
      </c>
      <c r="G358" s="253" t="str">
        <f t="shared" si="87"/>
        <v>A12V29</v>
      </c>
      <c r="H358" s="270">
        <f>VLOOKUP(G358,'Assets+Vulnerabilities'!$H$4:$I$318,2,FALSE)</f>
        <v>3</v>
      </c>
      <c r="I358" s="255" t="s">
        <v>152</v>
      </c>
      <c r="J358" s="246" t="str">
        <f t="shared" si="88"/>
        <v>T7.</v>
      </c>
      <c r="K358" s="246" t="str">
        <f t="shared" si="89"/>
        <v>T7</v>
      </c>
      <c r="L358" s="267">
        <f>VLOOKUP(K358,Threats!$J$4:$K$33,2,FALSE)</f>
        <v>4</v>
      </c>
      <c r="M358" s="178" t="str">
        <f t="shared" si="90"/>
        <v>A12.V29.T7</v>
      </c>
      <c r="N358" s="297">
        <f t="shared" si="96"/>
        <v>7</v>
      </c>
      <c r="O358" s="273">
        <f t="shared" si="92"/>
        <v>7</v>
      </c>
      <c r="P358"/>
    </row>
    <row r="359" spans="1:16" ht="36">
      <c r="A359" s="243" t="s">
        <v>115</v>
      </c>
      <c r="B359" s="244" t="str">
        <f>Assets!$B$17</f>
        <v xml:space="preserve">Scanners &amp; detectors </v>
      </c>
      <c r="C359" s="245">
        <f>VLOOKUP(A359,Assets!$B$28:$C$47,2,FALSE)</f>
        <v>3</v>
      </c>
      <c r="D359" s="258" t="s">
        <v>398</v>
      </c>
      <c r="E359" s="246" t="str">
        <f t="shared" si="85"/>
        <v>V29</v>
      </c>
      <c r="F359" s="246" t="str">
        <f t="shared" si="86"/>
        <v>V29</v>
      </c>
      <c r="G359" s="253" t="str">
        <f t="shared" si="87"/>
        <v>A12V29</v>
      </c>
      <c r="H359" s="270">
        <f>VLOOKUP(G359,'Assets+Vulnerabilities'!$H$4:$I$318,2,FALSE)</f>
        <v>3</v>
      </c>
      <c r="I359" s="255" t="s">
        <v>417</v>
      </c>
      <c r="J359" s="246" t="str">
        <f t="shared" si="88"/>
        <v>T8.</v>
      </c>
      <c r="K359" s="246" t="str">
        <f t="shared" si="89"/>
        <v>T8</v>
      </c>
      <c r="L359" s="267">
        <f>VLOOKUP(K359,Threats!$J$4:$K$33,2,FALSE)</f>
        <v>4</v>
      </c>
      <c r="M359" s="178" t="str">
        <f t="shared" si="90"/>
        <v>A12.V29.T8</v>
      </c>
      <c r="N359" s="297">
        <f t="shared" si="96"/>
        <v>7</v>
      </c>
      <c r="O359" s="273">
        <f t="shared" si="92"/>
        <v>7</v>
      </c>
      <c r="P359"/>
    </row>
    <row r="360" spans="1:16" ht="24">
      <c r="A360" s="243" t="s">
        <v>115</v>
      </c>
      <c r="B360" s="244" t="str">
        <f>Assets!$B$17</f>
        <v xml:space="preserve">Scanners &amp; detectors </v>
      </c>
      <c r="C360" s="245">
        <f>VLOOKUP(A360,Assets!$B$28:$C$47,2,FALSE)</f>
        <v>3</v>
      </c>
      <c r="D360" s="258" t="s">
        <v>398</v>
      </c>
      <c r="E360" s="246" t="str">
        <f t="shared" si="85"/>
        <v>V29</v>
      </c>
      <c r="F360" s="246" t="str">
        <f t="shared" si="86"/>
        <v>V29</v>
      </c>
      <c r="G360" s="253" t="str">
        <f t="shared" si="87"/>
        <v>A12V29</v>
      </c>
      <c r="H360" s="270">
        <f>VLOOKUP(G360,'Assets+Vulnerabilities'!$H$4:$I$318,2,FALSE)</f>
        <v>3</v>
      </c>
      <c r="I360" s="255" t="s">
        <v>418</v>
      </c>
      <c r="J360" s="246" t="str">
        <f t="shared" si="88"/>
        <v>T9.</v>
      </c>
      <c r="K360" s="246" t="str">
        <f t="shared" si="89"/>
        <v>T9</v>
      </c>
      <c r="L360" s="267">
        <f>VLOOKUP(K360,Threats!$J$4:$K$33,2,FALSE)</f>
        <v>3</v>
      </c>
      <c r="M360" s="178" t="str">
        <f t="shared" si="90"/>
        <v>A12.V29.T9</v>
      </c>
      <c r="N360" s="297">
        <f t="shared" si="96"/>
        <v>6</v>
      </c>
      <c r="O360" s="273">
        <f t="shared" si="92"/>
        <v>6</v>
      </c>
      <c r="P360"/>
    </row>
    <row r="361" spans="1:16" ht="24">
      <c r="A361" s="243" t="s">
        <v>115</v>
      </c>
      <c r="B361" s="244" t="str">
        <f>Assets!$B$17</f>
        <v xml:space="preserve">Scanners &amp; detectors </v>
      </c>
      <c r="C361" s="245">
        <f>VLOOKUP(A361,Assets!$B$28:$C$47,2,FALSE)</f>
        <v>3</v>
      </c>
      <c r="D361" s="258" t="s">
        <v>398</v>
      </c>
      <c r="E361" s="246" t="str">
        <f t="shared" si="85"/>
        <v>V29</v>
      </c>
      <c r="F361" s="246" t="str">
        <f t="shared" si="86"/>
        <v>V29</v>
      </c>
      <c r="G361" s="253" t="str">
        <f t="shared" si="87"/>
        <v>A12V29</v>
      </c>
      <c r="H361" s="270">
        <f>VLOOKUP(G361,'Assets+Vulnerabilities'!$H$4:$I$318,2,FALSE)</f>
        <v>3</v>
      </c>
      <c r="I361" s="255" t="s">
        <v>436</v>
      </c>
      <c r="J361" s="246" t="str">
        <f t="shared" si="88"/>
        <v>T10</v>
      </c>
      <c r="K361" s="246" t="str">
        <f t="shared" si="89"/>
        <v>T10</v>
      </c>
      <c r="L361" s="267">
        <f>VLOOKUP(K361,Threats!$J$4:$K$33,2,FALSE)</f>
        <v>4</v>
      </c>
      <c r="M361" s="178" t="str">
        <f t="shared" si="90"/>
        <v>A12.V29.T10</v>
      </c>
      <c r="N361" s="297">
        <f t="shared" si="96"/>
        <v>7</v>
      </c>
      <c r="O361" s="273">
        <f t="shared" si="92"/>
        <v>7</v>
      </c>
      <c r="P361"/>
    </row>
    <row r="362" spans="1:16" ht="24">
      <c r="A362" s="243" t="s">
        <v>115</v>
      </c>
      <c r="B362" s="244" t="str">
        <f>Assets!$B$17</f>
        <v xml:space="preserve">Scanners &amp; detectors </v>
      </c>
      <c r="C362" s="245">
        <f>VLOOKUP(A362,Assets!$B$28:$C$47,2,FALSE)</f>
        <v>3</v>
      </c>
      <c r="D362" s="258" t="s">
        <v>398</v>
      </c>
      <c r="E362" s="246" t="str">
        <f t="shared" si="85"/>
        <v>V29</v>
      </c>
      <c r="F362" s="246" t="str">
        <f t="shared" si="86"/>
        <v>V29</v>
      </c>
      <c r="G362" s="253" t="str">
        <f t="shared" si="87"/>
        <v>A12V29</v>
      </c>
      <c r="H362" s="270">
        <f>VLOOKUP(G362,'Assets+Vulnerabilities'!$H$4:$I$318,2,FALSE)</f>
        <v>3</v>
      </c>
      <c r="I362" s="255" t="s">
        <v>406</v>
      </c>
      <c r="J362" s="246" t="str">
        <f t="shared" si="88"/>
        <v>T11</v>
      </c>
      <c r="K362" s="246" t="str">
        <f t="shared" si="89"/>
        <v>T11</v>
      </c>
      <c r="L362" s="267">
        <f>VLOOKUP(K362,Threats!$J$4:$K$33,2,FALSE)</f>
        <v>3</v>
      </c>
      <c r="M362" s="178" t="str">
        <f t="shared" si="90"/>
        <v>A12.V29.T11</v>
      </c>
      <c r="N362" s="297">
        <f t="shared" si="96"/>
        <v>6</v>
      </c>
      <c r="O362" s="273">
        <f t="shared" si="92"/>
        <v>6</v>
      </c>
      <c r="P362"/>
    </row>
    <row r="363" spans="1:16" ht="24">
      <c r="A363" s="243" t="s">
        <v>115</v>
      </c>
      <c r="B363" s="244" t="str">
        <f>Assets!$B$17</f>
        <v xml:space="preserve">Scanners &amp; detectors </v>
      </c>
      <c r="C363" s="245">
        <f>VLOOKUP(A363,Assets!$B$28:$C$47,2,FALSE)</f>
        <v>3</v>
      </c>
      <c r="D363" s="258" t="s">
        <v>398</v>
      </c>
      <c r="E363" s="246" t="str">
        <f t="shared" si="85"/>
        <v>V29</v>
      </c>
      <c r="F363" s="246" t="str">
        <f t="shared" si="86"/>
        <v>V29</v>
      </c>
      <c r="G363" s="253" t="str">
        <f t="shared" si="87"/>
        <v>A12V29</v>
      </c>
      <c r="H363" s="270">
        <f>VLOOKUP(G363,'Assets+Vulnerabilities'!$H$4:$I$318,2,FALSE)</f>
        <v>3</v>
      </c>
      <c r="I363" s="255" t="s">
        <v>480</v>
      </c>
      <c r="J363" s="246" t="str">
        <f t="shared" si="88"/>
        <v>T12</v>
      </c>
      <c r="K363" s="246" t="str">
        <f t="shared" si="89"/>
        <v>T12</v>
      </c>
      <c r="L363" s="267">
        <f>VLOOKUP(K363,Threats!$J$4:$K$33,2,FALSE)</f>
        <v>4</v>
      </c>
      <c r="M363" s="178" t="str">
        <f t="shared" si="90"/>
        <v>A12.V29.T12</v>
      </c>
      <c r="N363" s="297">
        <f t="shared" si="96"/>
        <v>7</v>
      </c>
      <c r="O363" s="273">
        <f t="shared" si="92"/>
        <v>7</v>
      </c>
      <c r="P363"/>
    </row>
    <row r="364" spans="1:16" ht="48">
      <c r="A364" s="243" t="s">
        <v>115</v>
      </c>
      <c r="B364" s="244" t="str">
        <f>Assets!$B$17</f>
        <v xml:space="preserve">Scanners &amp; detectors </v>
      </c>
      <c r="C364" s="245">
        <f>VLOOKUP(A364,Assets!$B$28:$C$47,2,FALSE)</f>
        <v>3</v>
      </c>
      <c r="D364" s="258" t="s">
        <v>398</v>
      </c>
      <c r="E364" s="246" t="str">
        <f t="shared" si="85"/>
        <v>V29</v>
      </c>
      <c r="F364" s="246" t="str">
        <f t="shared" si="86"/>
        <v>V29</v>
      </c>
      <c r="G364" s="253" t="str">
        <f t="shared" si="87"/>
        <v>A12V29</v>
      </c>
      <c r="H364" s="270">
        <f>VLOOKUP(G364,'Assets+Vulnerabilities'!$H$4:$I$318,2,FALSE)</f>
        <v>3</v>
      </c>
      <c r="I364" s="255" t="s">
        <v>479</v>
      </c>
      <c r="J364" s="246" t="str">
        <f t="shared" si="88"/>
        <v>T13</v>
      </c>
      <c r="K364" s="246" t="str">
        <f t="shared" si="89"/>
        <v>T13</v>
      </c>
      <c r="L364" s="267">
        <f>VLOOKUP(K364,Threats!$J$4:$K$33,2,FALSE)</f>
        <v>4</v>
      </c>
      <c r="M364" s="178" t="str">
        <f t="shared" si="90"/>
        <v>A12.V29.T13</v>
      </c>
      <c r="N364" s="297">
        <f t="shared" si="93"/>
        <v>8</v>
      </c>
      <c r="O364" s="273">
        <f t="shared" si="92"/>
        <v>8</v>
      </c>
      <c r="P364"/>
    </row>
    <row r="365" spans="1:16" ht="24">
      <c r="A365" s="243" t="s">
        <v>115</v>
      </c>
      <c r="B365" s="244" t="str">
        <f>Assets!$B$17</f>
        <v xml:space="preserve">Scanners &amp; detectors </v>
      </c>
      <c r="C365" s="245">
        <f>VLOOKUP(A365,Assets!$B$28:$C$47,2,FALSE)</f>
        <v>3</v>
      </c>
      <c r="D365" s="244" t="s">
        <v>441</v>
      </c>
      <c r="E365" s="246" t="str">
        <f t="shared" si="85"/>
        <v>V39</v>
      </c>
      <c r="F365" s="246" t="str">
        <f t="shared" si="86"/>
        <v>V39</v>
      </c>
      <c r="G365" s="253" t="str">
        <f t="shared" si="87"/>
        <v>A12V39</v>
      </c>
      <c r="H365" s="270">
        <f>VLOOKUP(G365,'Assets+Vulnerabilities'!$H$4:$I$318,2,FALSE)</f>
        <v>3</v>
      </c>
      <c r="I365" s="255" t="s">
        <v>409</v>
      </c>
      <c r="J365" s="246" t="str">
        <f t="shared" si="88"/>
        <v>T14</v>
      </c>
      <c r="K365" s="246" t="str">
        <f t="shared" si="89"/>
        <v>T14</v>
      </c>
      <c r="L365" s="267">
        <f>VLOOKUP(K365,Threats!$J$4:$K$33,2,FALSE)</f>
        <v>4</v>
      </c>
      <c r="M365" s="178" t="str">
        <f t="shared" si="90"/>
        <v>A12.V39.T14</v>
      </c>
      <c r="N365" s="297">
        <f t="shared" si="93"/>
        <v>8</v>
      </c>
      <c r="O365" s="273">
        <f t="shared" si="92"/>
        <v>8</v>
      </c>
      <c r="P365"/>
    </row>
    <row r="366" spans="1:16" ht="48">
      <c r="A366" s="243" t="s">
        <v>115</v>
      </c>
      <c r="B366" s="244" t="str">
        <f>Assets!$B$17</f>
        <v xml:space="preserve">Scanners &amp; detectors </v>
      </c>
      <c r="C366" s="245">
        <f>VLOOKUP(A366,Assets!$B$28:$C$47,2,FALSE)</f>
        <v>3</v>
      </c>
      <c r="D366" s="244" t="s">
        <v>441</v>
      </c>
      <c r="E366" s="246" t="str">
        <f t="shared" si="85"/>
        <v>V39</v>
      </c>
      <c r="F366" s="246" t="str">
        <f t="shared" si="86"/>
        <v>V39</v>
      </c>
      <c r="G366" s="253" t="str">
        <f t="shared" si="87"/>
        <v>A12V39</v>
      </c>
      <c r="H366" s="270">
        <f>VLOOKUP(G366,'Assets+Vulnerabilities'!$H$4:$I$318,2,FALSE)</f>
        <v>3</v>
      </c>
      <c r="I366" s="255" t="s">
        <v>419</v>
      </c>
      <c r="J366" s="246" t="str">
        <f t="shared" si="88"/>
        <v>T16</v>
      </c>
      <c r="K366" s="246" t="str">
        <f t="shared" si="89"/>
        <v>T16</v>
      </c>
      <c r="L366" s="267">
        <f>VLOOKUP(K366,Threats!$J$4:$K$33,2,FALSE)</f>
        <v>3</v>
      </c>
      <c r="M366" s="178" t="str">
        <f t="shared" si="90"/>
        <v>A12.V39.T16</v>
      </c>
      <c r="N366" s="297">
        <f t="shared" si="93"/>
        <v>7</v>
      </c>
      <c r="O366" s="273">
        <f t="shared" si="92"/>
        <v>7</v>
      </c>
      <c r="P366"/>
    </row>
    <row r="367" spans="1:16" ht="24">
      <c r="A367" s="243" t="s">
        <v>115</v>
      </c>
      <c r="B367" s="244" t="str">
        <f>Assets!$B$17</f>
        <v xml:space="preserve">Scanners &amp; detectors </v>
      </c>
      <c r="C367" s="245">
        <f>VLOOKUP(A367,Assets!$B$28:$C$47,2,FALSE)</f>
        <v>3</v>
      </c>
      <c r="D367" s="244" t="s">
        <v>441</v>
      </c>
      <c r="E367" s="246" t="str">
        <f t="shared" si="85"/>
        <v>V39</v>
      </c>
      <c r="F367" s="246" t="str">
        <f t="shared" si="86"/>
        <v>V39</v>
      </c>
      <c r="G367" s="253" t="str">
        <f t="shared" si="87"/>
        <v>A12V39</v>
      </c>
      <c r="H367" s="270">
        <f>VLOOKUP(G367,'Assets+Vulnerabilities'!$H$4:$I$318,2,FALSE)</f>
        <v>3</v>
      </c>
      <c r="I367" s="255" t="s">
        <v>412</v>
      </c>
      <c r="J367" s="246" t="str">
        <f t="shared" si="88"/>
        <v>T22</v>
      </c>
      <c r="K367" s="246" t="str">
        <f t="shared" si="89"/>
        <v>T22</v>
      </c>
      <c r="L367" s="267">
        <f>VLOOKUP(K367,Threats!$J$4:$K$33,2,FALSE)</f>
        <v>4</v>
      </c>
      <c r="M367" s="178" t="str">
        <f t="shared" si="90"/>
        <v>A12.V39.T22</v>
      </c>
      <c r="N367" s="297">
        <f t="shared" si="93"/>
        <v>8</v>
      </c>
      <c r="O367" s="273">
        <f t="shared" si="92"/>
        <v>8</v>
      </c>
      <c r="P367"/>
    </row>
    <row r="368" spans="1:16" ht="24">
      <c r="A368" s="243" t="s">
        <v>115</v>
      </c>
      <c r="B368" s="244" t="str">
        <f>Assets!$B$17</f>
        <v xml:space="preserve">Scanners &amp; detectors </v>
      </c>
      <c r="C368" s="245">
        <f>VLOOKUP(A368,Assets!$B$28:$C$47,2,FALSE)</f>
        <v>3</v>
      </c>
      <c r="D368" s="244" t="s">
        <v>441</v>
      </c>
      <c r="E368" s="246" t="str">
        <f t="shared" si="85"/>
        <v>V39</v>
      </c>
      <c r="F368" s="246" t="str">
        <f t="shared" si="86"/>
        <v>V39</v>
      </c>
      <c r="G368" s="253" t="str">
        <f t="shared" si="87"/>
        <v>A12V39</v>
      </c>
      <c r="H368" s="270">
        <f>VLOOKUP(G368,'Assets+Vulnerabilities'!$H$4:$I$318,2,FALSE)</f>
        <v>3</v>
      </c>
      <c r="I368" s="255" t="s">
        <v>420</v>
      </c>
      <c r="J368" s="246" t="str">
        <f t="shared" si="88"/>
        <v>T30</v>
      </c>
      <c r="K368" s="246" t="str">
        <f t="shared" si="89"/>
        <v>T30</v>
      </c>
      <c r="L368" s="267">
        <f>VLOOKUP(K368,Threats!$J$4:$K$33,2,FALSE)</f>
        <v>4</v>
      </c>
      <c r="M368" s="178" t="str">
        <f t="shared" si="90"/>
        <v>A12.V39.T30</v>
      </c>
      <c r="N368" s="297">
        <f t="shared" ref="N368:N370" si="97">C368+H368+L368-3</f>
        <v>7</v>
      </c>
      <c r="O368" s="273">
        <f t="shared" si="92"/>
        <v>7</v>
      </c>
      <c r="P368"/>
    </row>
    <row r="369" spans="1:16" ht="24">
      <c r="A369" s="243" t="s">
        <v>115</v>
      </c>
      <c r="B369" s="244" t="str">
        <f>Assets!$B$17</f>
        <v xml:space="preserve">Scanners &amp; detectors </v>
      </c>
      <c r="C369" s="245">
        <f>VLOOKUP(A369,Assets!$B$28:$C$47,2,FALSE)</f>
        <v>3</v>
      </c>
      <c r="D369" s="244" t="s">
        <v>441</v>
      </c>
      <c r="E369" s="246" t="str">
        <f t="shared" si="85"/>
        <v>V39</v>
      </c>
      <c r="F369" s="246" t="str">
        <f t="shared" si="86"/>
        <v>V39</v>
      </c>
      <c r="G369" s="253" t="str">
        <f t="shared" si="87"/>
        <v>A12V39</v>
      </c>
      <c r="H369" s="270">
        <f>VLOOKUP(G369,'Assets+Vulnerabilities'!$H$4:$I$318,2,FALSE)</f>
        <v>3</v>
      </c>
      <c r="I369" s="255" t="s">
        <v>480</v>
      </c>
      <c r="J369" s="246" t="str">
        <f t="shared" si="88"/>
        <v>T12</v>
      </c>
      <c r="K369" s="246" t="str">
        <f t="shared" si="89"/>
        <v>T12</v>
      </c>
      <c r="L369" s="267">
        <f>VLOOKUP(K369,Threats!$J$4:$K$33,2,FALSE)</f>
        <v>4</v>
      </c>
      <c r="M369" s="178" t="str">
        <f t="shared" si="90"/>
        <v>A12.V39.T12</v>
      </c>
      <c r="N369" s="297">
        <f t="shared" si="97"/>
        <v>7</v>
      </c>
      <c r="O369" s="273">
        <f t="shared" si="92"/>
        <v>7</v>
      </c>
      <c r="P369"/>
    </row>
    <row r="370" spans="1:16" ht="24">
      <c r="A370" s="243" t="s">
        <v>115</v>
      </c>
      <c r="B370" s="244" t="str">
        <f>Assets!$B$17</f>
        <v xml:space="preserve">Scanners &amp; detectors </v>
      </c>
      <c r="C370" s="245">
        <f>VLOOKUP(A370,Assets!$B$28:$C$47,2,FALSE)</f>
        <v>3</v>
      </c>
      <c r="D370" s="244" t="s">
        <v>441</v>
      </c>
      <c r="E370" s="246" t="str">
        <f t="shared" si="85"/>
        <v>V39</v>
      </c>
      <c r="F370" s="246" t="str">
        <f t="shared" si="86"/>
        <v>V39</v>
      </c>
      <c r="G370" s="253" t="str">
        <f t="shared" si="87"/>
        <v>A12V39</v>
      </c>
      <c r="H370" s="270">
        <f>VLOOKUP(G370,'Assets+Vulnerabilities'!$H$4:$I$318,2,FALSE)</f>
        <v>3</v>
      </c>
      <c r="I370" s="255" t="s">
        <v>425</v>
      </c>
      <c r="J370" s="246" t="str">
        <f t="shared" si="88"/>
        <v>T19</v>
      </c>
      <c r="K370" s="246" t="str">
        <f t="shared" si="89"/>
        <v>T19</v>
      </c>
      <c r="L370" s="267">
        <f>VLOOKUP(K370,Threats!$J$4:$K$33,2,FALSE)</f>
        <v>2</v>
      </c>
      <c r="M370" s="178" t="str">
        <f t="shared" si="90"/>
        <v>A12.V39.T19</v>
      </c>
      <c r="N370" s="297">
        <f t="shared" si="97"/>
        <v>5</v>
      </c>
      <c r="O370" s="273">
        <f t="shared" si="92"/>
        <v>5</v>
      </c>
      <c r="P370"/>
    </row>
    <row r="371" spans="1:16" ht="36">
      <c r="A371" s="243" t="s">
        <v>115</v>
      </c>
      <c r="B371" s="244" t="str">
        <f>Assets!$B$17</f>
        <v xml:space="preserve">Scanners &amp; detectors </v>
      </c>
      <c r="C371" s="245">
        <f>VLOOKUP(A371,Assets!$B$28:$C$47,2,FALSE)</f>
        <v>3</v>
      </c>
      <c r="D371" s="244" t="s">
        <v>441</v>
      </c>
      <c r="E371" s="246" t="str">
        <f t="shared" si="85"/>
        <v>V39</v>
      </c>
      <c r="F371" s="246" t="str">
        <f t="shared" si="86"/>
        <v>V39</v>
      </c>
      <c r="G371" s="253" t="str">
        <f t="shared" si="87"/>
        <v>A12V39</v>
      </c>
      <c r="H371" s="270">
        <f>VLOOKUP(G371,'Assets+Vulnerabilities'!$H$4:$I$318,2,FALSE)</f>
        <v>3</v>
      </c>
      <c r="I371" s="255" t="s">
        <v>432</v>
      </c>
      <c r="J371" s="246" t="str">
        <f t="shared" si="88"/>
        <v>T20</v>
      </c>
      <c r="K371" s="246" t="str">
        <f t="shared" si="89"/>
        <v>T20</v>
      </c>
      <c r="L371" s="267">
        <f>VLOOKUP(K371,Threats!$J$4:$K$33,2,FALSE)</f>
        <v>3</v>
      </c>
      <c r="M371" s="178" t="str">
        <f t="shared" si="90"/>
        <v>A12.V39.T20</v>
      </c>
      <c r="N371" s="297">
        <f t="shared" si="93"/>
        <v>7</v>
      </c>
      <c r="O371" s="273">
        <f t="shared" si="92"/>
        <v>7</v>
      </c>
      <c r="P371"/>
    </row>
    <row r="372" spans="1:16" ht="24">
      <c r="A372" s="243" t="s">
        <v>115</v>
      </c>
      <c r="B372" s="244" t="str">
        <f>Assets!$B$17</f>
        <v xml:space="preserve">Scanners &amp; detectors </v>
      </c>
      <c r="C372" s="245">
        <f>VLOOKUP(A372,Assets!$B$28:$C$47,2,FALSE)</f>
        <v>3</v>
      </c>
      <c r="D372" s="244" t="s">
        <v>441</v>
      </c>
      <c r="E372" s="246" t="str">
        <f t="shared" si="85"/>
        <v>V39</v>
      </c>
      <c r="F372" s="246" t="str">
        <f t="shared" si="86"/>
        <v>V39</v>
      </c>
      <c r="G372" s="253" t="str">
        <f t="shared" si="87"/>
        <v>A12V39</v>
      </c>
      <c r="H372" s="270">
        <f>VLOOKUP(G372,'Assets+Vulnerabilities'!$H$4:$I$318,2,FALSE)</f>
        <v>3</v>
      </c>
      <c r="I372" s="255" t="s">
        <v>434</v>
      </c>
      <c r="J372" s="246" t="str">
        <f t="shared" si="88"/>
        <v>T24</v>
      </c>
      <c r="K372" s="246" t="str">
        <f t="shared" si="89"/>
        <v>T24</v>
      </c>
      <c r="L372" s="267">
        <f>VLOOKUP(K372,Threats!$J$4:$K$33,2,FALSE)</f>
        <v>3</v>
      </c>
      <c r="M372" s="178" t="str">
        <f t="shared" si="90"/>
        <v>A12.V39.T24</v>
      </c>
      <c r="N372" s="297">
        <f t="shared" si="93"/>
        <v>7</v>
      </c>
      <c r="O372" s="273">
        <f t="shared" si="92"/>
        <v>7</v>
      </c>
      <c r="P372"/>
    </row>
    <row r="373" spans="1:16" ht="24">
      <c r="A373" s="243" t="s">
        <v>115</v>
      </c>
      <c r="B373" s="244" t="str">
        <f>Assets!$B$17</f>
        <v xml:space="preserve">Scanners &amp; detectors </v>
      </c>
      <c r="C373" s="245">
        <f>VLOOKUP(A373,Assets!$B$28:$C$47,2,FALSE)</f>
        <v>3</v>
      </c>
      <c r="D373" s="244" t="s">
        <v>441</v>
      </c>
      <c r="E373" s="246" t="str">
        <f t="shared" si="85"/>
        <v>V39</v>
      </c>
      <c r="F373" s="246" t="str">
        <f t="shared" si="86"/>
        <v>V39</v>
      </c>
      <c r="G373" s="253" t="str">
        <f t="shared" si="87"/>
        <v>A12V39</v>
      </c>
      <c r="H373" s="270">
        <f>VLOOKUP(G373,'Assets+Vulnerabilities'!$H$4:$I$318,2,FALSE)</f>
        <v>3</v>
      </c>
      <c r="I373" s="255" t="s">
        <v>427</v>
      </c>
      <c r="J373" s="246" t="str">
        <f t="shared" si="88"/>
        <v>T29</v>
      </c>
      <c r="K373" s="246" t="str">
        <f t="shared" si="89"/>
        <v>T29</v>
      </c>
      <c r="L373" s="267">
        <f>VLOOKUP(K373,Threats!$J$4:$K$33,2,FALSE)</f>
        <v>2</v>
      </c>
      <c r="M373" s="178" t="str">
        <f t="shared" si="90"/>
        <v>A12.V39.T29</v>
      </c>
      <c r="N373" s="297">
        <f t="shared" ref="N373:N374" si="98">C373+H373+L373-3</f>
        <v>5</v>
      </c>
      <c r="O373" s="273">
        <f t="shared" si="92"/>
        <v>5</v>
      </c>
      <c r="P373"/>
    </row>
    <row r="374" spans="1:16" ht="24">
      <c r="A374" s="243" t="s">
        <v>115</v>
      </c>
      <c r="B374" s="244" t="str">
        <f>Assets!$B$17</f>
        <v xml:space="preserve">Scanners &amp; detectors </v>
      </c>
      <c r="C374" s="245">
        <f>VLOOKUP(A374,Assets!$B$28:$C$47,2,FALSE)</f>
        <v>3</v>
      </c>
      <c r="D374" s="244" t="s">
        <v>441</v>
      </c>
      <c r="E374" s="246" t="str">
        <f t="shared" si="85"/>
        <v>V39</v>
      </c>
      <c r="F374" s="246" t="str">
        <f t="shared" si="86"/>
        <v>V39</v>
      </c>
      <c r="G374" s="253" t="str">
        <f t="shared" si="87"/>
        <v>A12V39</v>
      </c>
      <c r="H374" s="270">
        <f>VLOOKUP(G374,'Assets+Vulnerabilities'!$H$4:$I$318,2,FALSE)</f>
        <v>3</v>
      </c>
      <c r="I374" s="255" t="s">
        <v>408</v>
      </c>
      <c r="J374" s="246" t="str">
        <f t="shared" si="88"/>
        <v>T2.</v>
      </c>
      <c r="K374" s="246" t="str">
        <f t="shared" si="89"/>
        <v>T2</v>
      </c>
      <c r="L374" s="267">
        <f>VLOOKUP(K374,Threats!$J$4:$K$33,2,FALSE)</f>
        <v>5</v>
      </c>
      <c r="M374" s="178" t="str">
        <f t="shared" si="90"/>
        <v>A12.V39.T2</v>
      </c>
      <c r="N374" s="297">
        <f t="shared" si="98"/>
        <v>8</v>
      </c>
      <c r="O374" s="273">
        <f t="shared" si="92"/>
        <v>8</v>
      </c>
      <c r="P374"/>
    </row>
    <row r="375" spans="1:16" ht="24">
      <c r="A375" s="243" t="s">
        <v>115</v>
      </c>
      <c r="B375" s="244" t="str">
        <f>Assets!$B$17</f>
        <v xml:space="preserve">Scanners &amp; detectors </v>
      </c>
      <c r="C375" s="245">
        <f>VLOOKUP(A375,Assets!$B$28:$C$47,2,FALSE)</f>
        <v>3</v>
      </c>
      <c r="D375" s="244" t="s">
        <v>389</v>
      </c>
      <c r="E375" s="246" t="str">
        <f t="shared" si="85"/>
        <v>V22</v>
      </c>
      <c r="F375" s="246" t="str">
        <f t="shared" si="86"/>
        <v>V22</v>
      </c>
      <c r="G375" s="253" t="str">
        <f t="shared" si="87"/>
        <v>A12V22</v>
      </c>
      <c r="H375" s="270">
        <f>VLOOKUP(G375,'Assets+Vulnerabilities'!$H$4:$I$318,2,FALSE)</f>
        <v>3</v>
      </c>
      <c r="I375" s="255" t="s">
        <v>424</v>
      </c>
      <c r="J375" s="246" t="str">
        <f t="shared" si="88"/>
        <v>T18</v>
      </c>
      <c r="K375" s="246" t="str">
        <f t="shared" si="89"/>
        <v>T18</v>
      </c>
      <c r="L375" s="267">
        <f>VLOOKUP(K375,Threats!$J$4:$K$33,2,FALSE)</f>
        <v>2</v>
      </c>
      <c r="M375" s="178" t="str">
        <f t="shared" si="90"/>
        <v>A12.V22.T18</v>
      </c>
      <c r="N375" s="297">
        <f t="shared" si="93"/>
        <v>6</v>
      </c>
      <c r="O375" s="273">
        <f t="shared" si="92"/>
        <v>6</v>
      </c>
      <c r="P375"/>
    </row>
    <row r="376" spans="1:16" ht="48">
      <c r="A376" s="243" t="s">
        <v>115</v>
      </c>
      <c r="B376" s="244" t="str">
        <f>Assets!$B$17</f>
        <v xml:space="preserve">Scanners &amp; detectors </v>
      </c>
      <c r="C376" s="245">
        <f>VLOOKUP(A376,Assets!$B$28:$C$47,2,FALSE)</f>
        <v>3</v>
      </c>
      <c r="D376" s="244" t="s">
        <v>389</v>
      </c>
      <c r="E376" s="246" t="str">
        <f t="shared" si="85"/>
        <v>V22</v>
      </c>
      <c r="F376" s="246" t="str">
        <f t="shared" si="86"/>
        <v>V22</v>
      </c>
      <c r="G376" s="253" t="str">
        <f t="shared" si="87"/>
        <v>A12V22</v>
      </c>
      <c r="H376" s="270">
        <f>VLOOKUP(G376,'Assets+Vulnerabilities'!$H$4:$I$318,2,FALSE)</f>
        <v>3</v>
      </c>
      <c r="I376" s="255" t="s">
        <v>479</v>
      </c>
      <c r="J376" s="246" t="str">
        <f t="shared" si="88"/>
        <v>T13</v>
      </c>
      <c r="K376" s="246" t="str">
        <f t="shared" si="89"/>
        <v>T13</v>
      </c>
      <c r="L376" s="267">
        <f>VLOOKUP(K376,Threats!$J$4:$K$33,2,FALSE)</f>
        <v>4</v>
      </c>
      <c r="M376" s="178" t="str">
        <f t="shared" si="90"/>
        <v>A12.V22.T13</v>
      </c>
      <c r="N376" s="297">
        <f t="shared" si="93"/>
        <v>8</v>
      </c>
      <c r="O376" s="273">
        <f t="shared" si="92"/>
        <v>8</v>
      </c>
      <c r="P376"/>
    </row>
    <row r="377" spans="1:16" ht="24">
      <c r="A377" s="243" t="s">
        <v>115</v>
      </c>
      <c r="B377" s="244" t="str">
        <f>Assets!$B$17</f>
        <v xml:space="preserve">Scanners &amp; detectors </v>
      </c>
      <c r="C377" s="245">
        <f>VLOOKUP(A377,Assets!$B$28:$C$47,2,FALSE)</f>
        <v>3</v>
      </c>
      <c r="D377" s="244" t="s">
        <v>382</v>
      </c>
      <c r="E377" s="246" t="str">
        <f t="shared" si="85"/>
        <v>V38</v>
      </c>
      <c r="F377" s="246" t="str">
        <f t="shared" si="86"/>
        <v>V38</v>
      </c>
      <c r="G377" s="253" t="str">
        <f t="shared" si="87"/>
        <v>A12V38</v>
      </c>
      <c r="H377" s="270">
        <f>VLOOKUP(G377,'Assets+Vulnerabilities'!$H$4:$I$318,2,FALSE)</f>
        <v>2</v>
      </c>
      <c r="I377" s="255" t="s">
        <v>436</v>
      </c>
      <c r="J377" s="246" t="str">
        <f t="shared" si="88"/>
        <v>T10</v>
      </c>
      <c r="K377" s="246" t="str">
        <f t="shared" si="89"/>
        <v>T10</v>
      </c>
      <c r="L377" s="267">
        <f>VLOOKUP(K377,Threats!$J$4:$K$33,2,FALSE)</f>
        <v>4</v>
      </c>
      <c r="M377" s="178" t="str">
        <f t="shared" si="90"/>
        <v>A12.V38.T10</v>
      </c>
      <c r="N377" s="297">
        <f t="shared" ref="N377:N379" si="99">C377+H377+L377-3</f>
        <v>6</v>
      </c>
      <c r="O377" s="273">
        <f t="shared" si="92"/>
        <v>6</v>
      </c>
      <c r="P377"/>
    </row>
    <row r="378" spans="1:16" ht="24">
      <c r="A378" s="243" t="s">
        <v>115</v>
      </c>
      <c r="B378" s="244" t="str">
        <f>Assets!$B$17</f>
        <v xml:space="preserve">Scanners &amp; detectors </v>
      </c>
      <c r="C378" s="245">
        <f>VLOOKUP(A378,Assets!$B$28:$C$47,2,FALSE)</f>
        <v>3</v>
      </c>
      <c r="D378" s="244" t="s">
        <v>382</v>
      </c>
      <c r="E378" s="246" t="str">
        <f t="shared" si="85"/>
        <v>V38</v>
      </c>
      <c r="F378" s="246" t="str">
        <f t="shared" si="86"/>
        <v>V38</v>
      </c>
      <c r="G378" s="253" t="str">
        <f t="shared" si="87"/>
        <v>A12V38</v>
      </c>
      <c r="H378" s="270">
        <f>VLOOKUP(G378,'Assets+Vulnerabilities'!$H$4:$I$318,2,FALSE)</f>
        <v>2</v>
      </c>
      <c r="I378" s="255" t="s">
        <v>406</v>
      </c>
      <c r="J378" s="246" t="str">
        <f t="shared" si="88"/>
        <v>T11</v>
      </c>
      <c r="K378" s="246" t="str">
        <f t="shared" si="89"/>
        <v>T11</v>
      </c>
      <c r="L378" s="267">
        <f>VLOOKUP(K378,Threats!$J$4:$K$33,2,FALSE)</f>
        <v>3</v>
      </c>
      <c r="M378" s="178" t="str">
        <f t="shared" si="90"/>
        <v>A12.V38.T11</v>
      </c>
      <c r="N378" s="297">
        <f t="shared" si="99"/>
        <v>5</v>
      </c>
      <c r="O378" s="273">
        <f t="shared" si="92"/>
        <v>5</v>
      </c>
      <c r="P378"/>
    </row>
    <row r="379" spans="1:16" ht="24">
      <c r="A379" s="243" t="s">
        <v>115</v>
      </c>
      <c r="B379" s="244" t="str">
        <f>Assets!$B$17</f>
        <v xml:space="preserve">Scanners &amp; detectors </v>
      </c>
      <c r="C379" s="245">
        <f>VLOOKUP(A379,Assets!$B$28:$C$47,2,FALSE)</f>
        <v>3</v>
      </c>
      <c r="D379" s="244" t="s">
        <v>382</v>
      </c>
      <c r="E379" s="246" t="str">
        <f t="shared" si="85"/>
        <v>V38</v>
      </c>
      <c r="F379" s="246" t="str">
        <f t="shared" si="86"/>
        <v>V38</v>
      </c>
      <c r="G379" s="253" t="str">
        <f t="shared" si="87"/>
        <v>A12V38</v>
      </c>
      <c r="H379" s="270">
        <f>VLOOKUP(G379,'Assets+Vulnerabilities'!$H$4:$I$318,2,FALSE)</f>
        <v>2</v>
      </c>
      <c r="I379" s="255" t="s">
        <v>480</v>
      </c>
      <c r="J379" s="246" t="str">
        <f t="shared" si="88"/>
        <v>T12</v>
      </c>
      <c r="K379" s="246" t="str">
        <f t="shared" si="89"/>
        <v>T12</v>
      </c>
      <c r="L379" s="267">
        <f>VLOOKUP(K379,Threats!$J$4:$K$33,2,FALSE)</f>
        <v>4</v>
      </c>
      <c r="M379" s="178" t="str">
        <f t="shared" si="90"/>
        <v>A12.V38.T12</v>
      </c>
      <c r="N379" s="297">
        <f t="shared" si="99"/>
        <v>6</v>
      </c>
      <c r="O379" s="273">
        <f t="shared" si="92"/>
        <v>6</v>
      </c>
      <c r="P379"/>
    </row>
    <row r="380" spans="1:16" ht="48">
      <c r="A380" s="243" t="s">
        <v>115</v>
      </c>
      <c r="B380" s="244" t="str">
        <f>Assets!$B$17</f>
        <v xml:space="preserve">Scanners &amp; detectors </v>
      </c>
      <c r="C380" s="245">
        <f>VLOOKUP(A380,Assets!$B$28:$C$47,2,FALSE)</f>
        <v>3</v>
      </c>
      <c r="D380" s="244" t="s">
        <v>382</v>
      </c>
      <c r="E380" s="246" t="str">
        <f t="shared" si="85"/>
        <v>V38</v>
      </c>
      <c r="F380" s="246" t="str">
        <f t="shared" si="86"/>
        <v>V38</v>
      </c>
      <c r="G380" s="253" t="str">
        <f t="shared" si="87"/>
        <v>A12V38</v>
      </c>
      <c r="H380" s="270">
        <f>VLOOKUP(G380,'Assets+Vulnerabilities'!$H$4:$I$318,2,FALSE)</f>
        <v>2</v>
      </c>
      <c r="I380" s="255" t="s">
        <v>479</v>
      </c>
      <c r="J380" s="246" t="str">
        <f t="shared" si="88"/>
        <v>T13</v>
      </c>
      <c r="K380" s="246" t="str">
        <f t="shared" si="89"/>
        <v>T13</v>
      </c>
      <c r="L380" s="267">
        <f>VLOOKUP(K380,Threats!$J$4:$K$33,2,FALSE)</f>
        <v>4</v>
      </c>
      <c r="M380" s="178" t="str">
        <f t="shared" si="90"/>
        <v>A12.V38.T13</v>
      </c>
      <c r="N380" s="297">
        <f t="shared" si="93"/>
        <v>7</v>
      </c>
      <c r="O380" s="273">
        <f t="shared" si="92"/>
        <v>7</v>
      </c>
      <c r="P380"/>
    </row>
    <row r="381" spans="1:16" ht="24">
      <c r="A381" s="243" t="s">
        <v>115</v>
      </c>
      <c r="B381" s="244" t="str">
        <f>Assets!$B$17</f>
        <v xml:space="preserve">Scanners &amp; detectors </v>
      </c>
      <c r="C381" s="245">
        <f>VLOOKUP(A381,Assets!$B$28:$C$47,2,FALSE)</f>
        <v>3</v>
      </c>
      <c r="D381" s="244" t="s">
        <v>382</v>
      </c>
      <c r="E381" s="246" t="str">
        <f t="shared" si="85"/>
        <v>V38</v>
      </c>
      <c r="F381" s="246" t="str">
        <f t="shared" si="86"/>
        <v>V38</v>
      </c>
      <c r="G381" s="253" t="str">
        <f t="shared" si="87"/>
        <v>A12V38</v>
      </c>
      <c r="H381" s="270">
        <f>VLOOKUP(G381,'Assets+Vulnerabilities'!$H$4:$I$318,2,FALSE)</f>
        <v>2</v>
      </c>
      <c r="I381" s="255" t="s">
        <v>420</v>
      </c>
      <c r="J381" s="246" t="str">
        <f t="shared" si="88"/>
        <v>T30</v>
      </c>
      <c r="K381" s="246" t="str">
        <f t="shared" si="89"/>
        <v>T30</v>
      </c>
      <c r="L381" s="267">
        <f>VLOOKUP(K381,Threats!$J$4:$K$33,2,FALSE)</f>
        <v>4</v>
      </c>
      <c r="M381" s="178" t="str">
        <f t="shared" si="90"/>
        <v>A12.V38.T30</v>
      </c>
      <c r="N381" s="297">
        <f t="shared" ref="N381:N388" si="100">C381+H381+L381-3</f>
        <v>6</v>
      </c>
      <c r="O381" s="273">
        <f t="shared" si="92"/>
        <v>6</v>
      </c>
      <c r="P381"/>
    </row>
    <row r="382" spans="1:16" ht="24">
      <c r="A382" s="243" t="s">
        <v>115</v>
      </c>
      <c r="B382" s="244" t="str">
        <f>[1]Assets!$B$17</f>
        <v xml:space="preserve">Scanners &amp; detectors </v>
      </c>
      <c r="C382" s="245">
        <f>VLOOKUP(A382,Assets!$B$28:$C$47,2,FALSE)</f>
        <v>3</v>
      </c>
      <c r="D382" s="244" t="s">
        <v>475</v>
      </c>
      <c r="E382" s="246" t="str">
        <f t="shared" si="85"/>
        <v>V18</v>
      </c>
      <c r="F382" s="246" t="str">
        <f t="shared" si="86"/>
        <v>V18</v>
      </c>
      <c r="G382" s="253" t="str">
        <f t="shared" si="87"/>
        <v>A12V18</v>
      </c>
      <c r="H382" s="270">
        <f>VLOOKUP(G382,'Assets+Vulnerabilities'!$H$4:$I$318,2,FALSE)</f>
        <v>4</v>
      </c>
      <c r="I382" s="255" t="s">
        <v>486</v>
      </c>
      <c r="J382" s="246" t="str">
        <f t="shared" si="88"/>
        <v>T31</v>
      </c>
      <c r="K382" s="246" t="str">
        <f t="shared" si="89"/>
        <v>T31</v>
      </c>
      <c r="L382" s="267">
        <f>VLOOKUP(K382,Threats!$J$4:$K$37,2,FALSE)</f>
        <v>4</v>
      </c>
      <c r="M382" s="178" t="str">
        <f t="shared" si="90"/>
        <v>A12.V18.T31</v>
      </c>
      <c r="N382" s="297">
        <f t="shared" si="100"/>
        <v>8</v>
      </c>
      <c r="O382" s="273">
        <f t="shared" si="92"/>
        <v>8</v>
      </c>
      <c r="P382"/>
    </row>
    <row r="383" spans="1:16" ht="24">
      <c r="A383" s="243" t="s">
        <v>115</v>
      </c>
      <c r="B383" s="244" t="str">
        <f>[1]Assets!$B$17</f>
        <v xml:space="preserve">Scanners &amp; detectors </v>
      </c>
      <c r="C383" s="245">
        <f>VLOOKUP(A383,Assets!$B$28:$C$47,2,FALSE)</f>
        <v>3</v>
      </c>
      <c r="D383" s="244" t="s">
        <v>475</v>
      </c>
      <c r="E383" s="246" t="str">
        <f t="shared" si="85"/>
        <v>V18</v>
      </c>
      <c r="F383" s="246" t="str">
        <f t="shared" si="86"/>
        <v>V18</v>
      </c>
      <c r="G383" s="253" t="str">
        <f t="shared" si="87"/>
        <v>A12V18</v>
      </c>
      <c r="H383" s="270">
        <f>VLOOKUP(G383,'Assets+Vulnerabilities'!$H$4:$I$318,2,FALSE)</f>
        <v>4</v>
      </c>
      <c r="I383" s="255" t="s">
        <v>485</v>
      </c>
      <c r="J383" s="246" t="str">
        <f t="shared" si="88"/>
        <v>T32</v>
      </c>
      <c r="K383" s="246" t="str">
        <f t="shared" si="89"/>
        <v>T32</v>
      </c>
      <c r="L383" s="267">
        <f>VLOOKUP(K383,Threats!$J$4:$K$37,2,FALSE)</f>
        <v>4</v>
      </c>
      <c r="M383" s="178" t="str">
        <f t="shared" si="90"/>
        <v>A12.V18.T32</v>
      </c>
      <c r="N383" s="297">
        <f t="shared" si="100"/>
        <v>8</v>
      </c>
      <c r="O383" s="273">
        <f t="shared" si="92"/>
        <v>8</v>
      </c>
      <c r="P383"/>
    </row>
    <row r="384" spans="1:16" ht="24">
      <c r="A384" s="243" t="s">
        <v>115</v>
      </c>
      <c r="B384" s="244" t="str">
        <f>[1]Assets!$B$17</f>
        <v xml:space="preserve">Scanners &amp; detectors </v>
      </c>
      <c r="C384" s="245">
        <f>VLOOKUP(A384,Assets!$B$28:$C$47,2,FALSE)</f>
        <v>3</v>
      </c>
      <c r="D384" s="244" t="s">
        <v>475</v>
      </c>
      <c r="E384" s="246" t="str">
        <f t="shared" si="85"/>
        <v>V18</v>
      </c>
      <c r="F384" s="246" t="str">
        <f t="shared" si="86"/>
        <v>V18</v>
      </c>
      <c r="G384" s="253" t="str">
        <f t="shared" si="87"/>
        <v>A12V18</v>
      </c>
      <c r="H384" s="270">
        <f>VLOOKUP(G384,'Assets+Vulnerabilities'!$H$4:$I$318,2,FALSE)</f>
        <v>4</v>
      </c>
      <c r="I384" s="255" t="s">
        <v>484</v>
      </c>
      <c r="J384" s="246" t="str">
        <f t="shared" si="88"/>
        <v>T33</v>
      </c>
      <c r="K384" s="246" t="str">
        <f t="shared" si="89"/>
        <v>T33</v>
      </c>
      <c r="L384" s="267">
        <f>VLOOKUP(K384,Threats!$J$4:$K$37,2,FALSE)</f>
        <v>4</v>
      </c>
      <c r="M384" s="178" t="str">
        <f t="shared" si="90"/>
        <v>A12.V18.T33</v>
      </c>
      <c r="N384" s="297">
        <f t="shared" si="100"/>
        <v>8</v>
      </c>
      <c r="O384" s="273">
        <f t="shared" si="92"/>
        <v>8</v>
      </c>
      <c r="P384"/>
    </row>
    <row r="385" spans="1:16" ht="48">
      <c r="A385" s="243" t="s">
        <v>118</v>
      </c>
      <c r="B385" s="244" t="str">
        <f>Assets!$B$18</f>
        <v>Networks</v>
      </c>
      <c r="C385" s="245">
        <f>VLOOKUP(A385,Assets!$B$28:$C$47,2,FALSE)</f>
        <v>4</v>
      </c>
      <c r="D385" s="244" t="s">
        <v>376</v>
      </c>
      <c r="E385" s="246" t="str">
        <f t="shared" si="85"/>
        <v>V1.</v>
      </c>
      <c r="F385" s="246" t="str">
        <f t="shared" si="86"/>
        <v>V1</v>
      </c>
      <c r="G385" s="253" t="str">
        <f t="shared" si="87"/>
        <v>A13V1</v>
      </c>
      <c r="H385" s="270">
        <f>VLOOKUP(G385,'Assets+Vulnerabilities'!$H$4:$I$318,2,FALSE)</f>
        <v>3</v>
      </c>
      <c r="I385" s="255" t="s">
        <v>431</v>
      </c>
      <c r="J385" s="246" t="str">
        <f t="shared" si="88"/>
        <v>T6.</v>
      </c>
      <c r="K385" s="246" t="str">
        <f t="shared" si="89"/>
        <v>T6</v>
      </c>
      <c r="L385" s="267">
        <f>VLOOKUP(K385,Threats!$J$4:$K$33,2,FALSE)</f>
        <v>4</v>
      </c>
      <c r="M385" s="178" t="str">
        <f t="shared" si="90"/>
        <v>A13.V1.T6</v>
      </c>
      <c r="N385" s="297">
        <f t="shared" si="100"/>
        <v>8</v>
      </c>
      <c r="O385" s="273">
        <f t="shared" si="92"/>
        <v>8</v>
      </c>
      <c r="P385"/>
    </row>
    <row r="386" spans="1:16" ht="48">
      <c r="A386" s="243" t="s">
        <v>118</v>
      </c>
      <c r="B386" s="244" t="str">
        <f>Assets!$B$18</f>
        <v>Networks</v>
      </c>
      <c r="C386" s="245">
        <f>VLOOKUP(A386,Assets!$B$28:$C$47,2,FALSE)</f>
        <v>4</v>
      </c>
      <c r="D386" s="244" t="s">
        <v>376</v>
      </c>
      <c r="E386" s="246" t="str">
        <f t="shared" si="85"/>
        <v>V1.</v>
      </c>
      <c r="F386" s="246" t="str">
        <f t="shared" si="86"/>
        <v>V1</v>
      </c>
      <c r="G386" s="253" t="str">
        <f t="shared" si="87"/>
        <v>A13V1</v>
      </c>
      <c r="H386" s="270">
        <f>VLOOKUP(G386,'Assets+Vulnerabilities'!$H$4:$I$318,2,FALSE)</f>
        <v>3</v>
      </c>
      <c r="I386" s="255" t="s">
        <v>417</v>
      </c>
      <c r="J386" s="246" t="str">
        <f t="shared" si="88"/>
        <v>T8.</v>
      </c>
      <c r="K386" s="246" t="str">
        <f t="shared" si="89"/>
        <v>T8</v>
      </c>
      <c r="L386" s="267">
        <f>VLOOKUP(K386,Threats!$J$4:$K$33,2,FALSE)</f>
        <v>4</v>
      </c>
      <c r="M386" s="178" t="str">
        <f t="shared" si="90"/>
        <v>A13.V1.T8</v>
      </c>
      <c r="N386" s="297">
        <f t="shared" si="100"/>
        <v>8</v>
      </c>
      <c r="O386" s="273">
        <f t="shared" si="92"/>
        <v>8</v>
      </c>
      <c r="P386"/>
    </row>
    <row r="387" spans="1:16" ht="48">
      <c r="A387" s="243" t="s">
        <v>118</v>
      </c>
      <c r="B387" s="244" t="str">
        <f>Assets!$B$18</f>
        <v>Networks</v>
      </c>
      <c r="C387" s="245">
        <f>VLOOKUP(A387,Assets!$B$28:$C$47,2,FALSE)</f>
        <v>4</v>
      </c>
      <c r="D387" s="244" t="s">
        <v>376</v>
      </c>
      <c r="E387" s="246" t="str">
        <f t="shared" si="85"/>
        <v>V1.</v>
      </c>
      <c r="F387" s="246" t="str">
        <f t="shared" si="86"/>
        <v>V1</v>
      </c>
      <c r="G387" s="253" t="str">
        <f t="shared" si="87"/>
        <v>A13V1</v>
      </c>
      <c r="H387" s="270">
        <f>VLOOKUP(G387,'Assets+Vulnerabilities'!$H$4:$I$318,2,FALSE)</f>
        <v>3</v>
      </c>
      <c r="I387" s="255" t="s">
        <v>406</v>
      </c>
      <c r="J387" s="246" t="str">
        <f t="shared" si="88"/>
        <v>T11</v>
      </c>
      <c r="K387" s="246" t="str">
        <f t="shared" si="89"/>
        <v>T11</v>
      </c>
      <c r="L387" s="267">
        <f>VLOOKUP(K387,Threats!$J$4:$K$33,2,FALSE)</f>
        <v>3</v>
      </c>
      <c r="M387" s="178" t="str">
        <f t="shared" si="90"/>
        <v>A13.V1.T11</v>
      </c>
      <c r="N387" s="297">
        <f t="shared" si="100"/>
        <v>7</v>
      </c>
      <c r="O387" s="273">
        <f t="shared" si="92"/>
        <v>7</v>
      </c>
      <c r="P387"/>
    </row>
    <row r="388" spans="1:16" ht="48">
      <c r="A388" s="243" t="s">
        <v>118</v>
      </c>
      <c r="B388" s="244" t="str">
        <f>Assets!$B$18</f>
        <v>Networks</v>
      </c>
      <c r="C388" s="245">
        <f>VLOOKUP(A388,Assets!$B$28:$C$47,2,FALSE)</f>
        <v>4</v>
      </c>
      <c r="D388" s="244" t="s">
        <v>376</v>
      </c>
      <c r="E388" s="246" t="str">
        <f t="shared" si="85"/>
        <v>V1.</v>
      </c>
      <c r="F388" s="246" t="str">
        <f t="shared" si="86"/>
        <v>V1</v>
      </c>
      <c r="G388" s="253" t="str">
        <f t="shared" si="87"/>
        <v>A13V1</v>
      </c>
      <c r="H388" s="270">
        <f>VLOOKUP(G388,'Assets+Vulnerabilities'!$H$4:$I$318,2,FALSE)</f>
        <v>3</v>
      </c>
      <c r="I388" s="255" t="s">
        <v>480</v>
      </c>
      <c r="J388" s="246" t="str">
        <f t="shared" si="88"/>
        <v>T12</v>
      </c>
      <c r="K388" s="246" t="str">
        <f t="shared" si="89"/>
        <v>T12</v>
      </c>
      <c r="L388" s="267">
        <f>VLOOKUP(K388,Threats!$J$4:$K$33,2,FALSE)</f>
        <v>4</v>
      </c>
      <c r="M388" s="178" t="str">
        <f t="shared" si="90"/>
        <v>A13.V1.T12</v>
      </c>
      <c r="N388" s="297">
        <f t="shared" si="100"/>
        <v>8</v>
      </c>
      <c r="O388" s="273">
        <f t="shared" si="92"/>
        <v>8</v>
      </c>
      <c r="P388"/>
    </row>
    <row r="389" spans="1:16" ht="48">
      <c r="A389" s="243" t="s">
        <v>118</v>
      </c>
      <c r="B389" s="244" t="str">
        <f>Assets!$B$18</f>
        <v>Networks</v>
      </c>
      <c r="C389" s="245">
        <f>VLOOKUP(A389,Assets!$B$28:$C$47,2,FALSE)</f>
        <v>4</v>
      </c>
      <c r="D389" s="244" t="s">
        <v>376</v>
      </c>
      <c r="E389" s="246" t="str">
        <f t="shared" si="85"/>
        <v>V1.</v>
      </c>
      <c r="F389" s="246" t="str">
        <f t="shared" si="86"/>
        <v>V1</v>
      </c>
      <c r="G389" s="253" t="str">
        <f t="shared" si="87"/>
        <v>A13V1</v>
      </c>
      <c r="H389" s="270">
        <f>VLOOKUP(G389,'Assets+Vulnerabilities'!$H$4:$I$318,2,FALSE)</f>
        <v>3</v>
      </c>
      <c r="I389" s="255" t="s">
        <v>479</v>
      </c>
      <c r="J389" s="246" t="str">
        <f t="shared" si="88"/>
        <v>T13</v>
      </c>
      <c r="K389" s="246" t="str">
        <f t="shared" si="89"/>
        <v>T13</v>
      </c>
      <c r="L389" s="267">
        <f>VLOOKUP(K389,Threats!$J$4:$K$33,2,FALSE)</f>
        <v>4</v>
      </c>
      <c r="M389" s="178" t="str">
        <f t="shared" si="90"/>
        <v>A13.V1.T13</v>
      </c>
      <c r="N389" s="297">
        <f t="shared" si="93"/>
        <v>9</v>
      </c>
      <c r="O389" s="273">
        <f t="shared" si="92"/>
        <v>9</v>
      </c>
      <c r="P389"/>
    </row>
    <row r="390" spans="1:16" ht="48">
      <c r="A390" s="243" t="s">
        <v>118</v>
      </c>
      <c r="B390" s="244" t="str">
        <f>Assets!$B$18</f>
        <v>Networks</v>
      </c>
      <c r="C390" s="245">
        <f>VLOOKUP(A390,Assets!$B$28:$C$47,2,FALSE)</f>
        <v>4</v>
      </c>
      <c r="D390" s="244" t="s">
        <v>376</v>
      </c>
      <c r="E390" s="246" t="str">
        <f t="shared" ref="E390:E453" si="101">LEFT(D390,3)</f>
        <v>V1.</v>
      </c>
      <c r="F390" s="246" t="str">
        <f t="shared" ref="F390:F453" si="102">SUBSTITUTE(E390,".","")</f>
        <v>V1</v>
      </c>
      <c r="G390" s="253" t="str">
        <f t="shared" ref="G390:G453" si="103">CONCATENATE(A390,F390)</f>
        <v>A13V1</v>
      </c>
      <c r="H390" s="270">
        <f>VLOOKUP(G390,'Assets+Vulnerabilities'!$H$4:$I$318,2,FALSE)</f>
        <v>3</v>
      </c>
      <c r="I390" s="255" t="s">
        <v>409</v>
      </c>
      <c r="J390" s="246" t="str">
        <f t="shared" ref="J390:J453" si="104">LEFT(I390,3)</f>
        <v>T14</v>
      </c>
      <c r="K390" s="246" t="str">
        <f t="shared" ref="K390:K453" si="105">SUBSTITUTE(J390,".","")</f>
        <v>T14</v>
      </c>
      <c r="L390" s="267">
        <f>VLOOKUP(K390,Threats!$J$4:$K$33,2,FALSE)</f>
        <v>4</v>
      </c>
      <c r="M390" s="178" t="str">
        <f t="shared" ref="M390:M453" si="106">CONCATENATE(A390,".",F390,".",K390)</f>
        <v>A13.V1.T14</v>
      </c>
      <c r="N390" s="297">
        <f t="shared" ref="N390:N453" si="107">C390+H390+L390-2</f>
        <v>9</v>
      </c>
      <c r="O390" s="273">
        <f t="shared" ref="O390:O453" si="108">ROUND(N390,0)</f>
        <v>9</v>
      </c>
      <c r="P390"/>
    </row>
    <row r="391" spans="1:16" ht="48">
      <c r="A391" s="243" t="s">
        <v>118</v>
      </c>
      <c r="B391" s="244" t="str">
        <f>Assets!$B$18</f>
        <v>Networks</v>
      </c>
      <c r="C391" s="245">
        <f>VLOOKUP(A391,Assets!$B$28:$C$47,2,FALSE)</f>
        <v>4</v>
      </c>
      <c r="D391" s="244" t="s">
        <v>376</v>
      </c>
      <c r="E391" s="246" t="str">
        <f t="shared" si="101"/>
        <v>V1.</v>
      </c>
      <c r="F391" s="246" t="str">
        <f t="shared" si="102"/>
        <v>V1</v>
      </c>
      <c r="G391" s="253" t="str">
        <f t="shared" si="103"/>
        <v>A13V1</v>
      </c>
      <c r="H391" s="270">
        <f>VLOOKUP(G391,'Assets+Vulnerabilities'!$H$4:$I$318,2,FALSE)</f>
        <v>3</v>
      </c>
      <c r="I391" s="255" t="s">
        <v>433</v>
      </c>
      <c r="J391" s="246" t="str">
        <f t="shared" si="104"/>
        <v>T27</v>
      </c>
      <c r="K391" s="246" t="str">
        <f t="shared" si="105"/>
        <v>T27</v>
      </c>
      <c r="L391" s="267">
        <f>VLOOKUP(K391,Threats!$J$4:$K$33,2,FALSE)</f>
        <v>3</v>
      </c>
      <c r="M391" s="178" t="str">
        <f t="shared" si="106"/>
        <v>A13.V1.T27</v>
      </c>
      <c r="N391" s="297">
        <f t="shared" si="107"/>
        <v>8</v>
      </c>
      <c r="O391" s="273">
        <f t="shared" si="108"/>
        <v>8</v>
      </c>
      <c r="P391"/>
    </row>
    <row r="392" spans="1:16" ht="24">
      <c r="A392" s="243" t="s">
        <v>118</v>
      </c>
      <c r="B392" s="244" t="str">
        <f>Assets!$B$18</f>
        <v>Networks</v>
      </c>
      <c r="C392" s="245">
        <f>VLOOKUP(A392,Assets!$B$28:$C$47,2,FALSE)</f>
        <v>4</v>
      </c>
      <c r="D392" s="244" t="s">
        <v>145</v>
      </c>
      <c r="E392" s="246" t="str">
        <f t="shared" si="101"/>
        <v>V2.</v>
      </c>
      <c r="F392" s="246" t="str">
        <f t="shared" si="102"/>
        <v>V2</v>
      </c>
      <c r="G392" s="253" t="str">
        <f t="shared" si="103"/>
        <v>A13V2</v>
      </c>
      <c r="H392" s="270">
        <f>VLOOKUP(G392,'Assets+Vulnerabilities'!$H$4:$I$318,2,FALSE)</f>
        <v>4</v>
      </c>
      <c r="I392" s="256" t="s">
        <v>428</v>
      </c>
      <c r="J392" s="246" t="str">
        <f t="shared" si="104"/>
        <v>T28</v>
      </c>
      <c r="K392" s="246" t="str">
        <f t="shared" si="105"/>
        <v>T28</v>
      </c>
      <c r="L392" s="267">
        <f>VLOOKUP(K392,Threats!$J$4:$K$33,2,FALSE)</f>
        <v>4</v>
      </c>
      <c r="M392" s="178" t="str">
        <f t="shared" si="106"/>
        <v>A13.V2.T28</v>
      </c>
      <c r="N392" s="297">
        <f t="shared" si="107"/>
        <v>10</v>
      </c>
      <c r="O392" s="273">
        <f t="shared" si="108"/>
        <v>10</v>
      </c>
      <c r="P392"/>
    </row>
    <row r="393" spans="1:16" ht="24">
      <c r="A393" s="243" t="s">
        <v>118</v>
      </c>
      <c r="B393" s="244" t="str">
        <f>Assets!$B$18</f>
        <v>Networks</v>
      </c>
      <c r="C393" s="245">
        <f>VLOOKUP(A393,Assets!$B$28:$C$47,2,FALSE)</f>
        <v>4</v>
      </c>
      <c r="D393" s="244" t="s">
        <v>146</v>
      </c>
      <c r="E393" s="246" t="str">
        <f t="shared" si="101"/>
        <v>V3.</v>
      </c>
      <c r="F393" s="246" t="str">
        <f t="shared" si="102"/>
        <v>V3</v>
      </c>
      <c r="G393" s="253" t="str">
        <f t="shared" si="103"/>
        <v>A13V3</v>
      </c>
      <c r="H393" s="270">
        <f>VLOOKUP(G393,'Assets+Vulnerabilities'!$H$4:$I$318,2,FALSE)</f>
        <v>3</v>
      </c>
      <c r="I393" s="255" t="s">
        <v>410</v>
      </c>
      <c r="J393" s="246" t="str">
        <f t="shared" si="104"/>
        <v>T1.</v>
      </c>
      <c r="K393" s="246" t="str">
        <f t="shared" si="105"/>
        <v>T1</v>
      </c>
      <c r="L393" s="267">
        <f>VLOOKUP(K393,Threats!$J$4:$K$33,2,FALSE)</f>
        <v>3</v>
      </c>
      <c r="M393" s="178" t="str">
        <f t="shared" si="106"/>
        <v>A13.V3.T1</v>
      </c>
      <c r="N393" s="297">
        <f t="shared" si="107"/>
        <v>8</v>
      </c>
      <c r="O393" s="273">
        <f t="shared" si="108"/>
        <v>8</v>
      </c>
      <c r="P393"/>
    </row>
    <row r="394" spans="1:16" ht="24">
      <c r="A394" s="243" t="s">
        <v>118</v>
      </c>
      <c r="B394" s="244" t="str">
        <f>Assets!$B$18</f>
        <v>Networks</v>
      </c>
      <c r="C394" s="245">
        <f>VLOOKUP(A394,Assets!$B$28:$C$47,2,FALSE)</f>
        <v>4</v>
      </c>
      <c r="D394" s="244" t="s">
        <v>146</v>
      </c>
      <c r="E394" s="246" t="str">
        <f t="shared" si="101"/>
        <v>V3.</v>
      </c>
      <c r="F394" s="246" t="str">
        <f t="shared" si="102"/>
        <v>V3</v>
      </c>
      <c r="G394" s="253" t="str">
        <f t="shared" si="103"/>
        <v>A13V3</v>
      </c>
      <c r="H394" s="270">
        <f>VLOOKUP(G394,'Assets+Vulnerabilities'!$H$4:$I$318,2,FALSE)</f>
        <v>3</v>
      </c>
      <c r="I394" s="255" t="s">
        <v>431</v>
      </c>
      <c r="J394" s="246" t="str">
        <f t="shared" si="104"/>
        <v>T6.</v>
      </c>
      <c r="K394" s="246" t="str">
        <f t="shared" si="105"/>
        <v>T6</v>
      </c>
      <c r="L394" s="267">
        <f>VLOOKUP(K394,Threats!$J$4:$K$33,2,FALSE)</f>
        <v>4</v>
      </c>
      <c r="M394" s="178" t="str">
        <f t="shared" si="106"/>
        <v>A13.V3.T6</v>
      </c>
      <c r="N394" s="297">
        <f t="shared" ref="N394:N396" si="109">C394+H394+L394-3</f>
        <v>8</v>
      </c>
      <c r="O394" s="273">
        <f t="shared" si="108"/>
        <v>8</v>
      </c>
      <c r="P394"/>
    </row>
    <row r="395" spans="1:16" ht="24">
      <c r="A395" s="243" t="s">
        <v>118</v>
      </c>
      <c r="B395" s="244" t="str">
        <f>Assets!$B$18</f>
        <v>Networks</v>
      </c>
      <c r="C395" s="245">
        <f>VLOOKUP(A395,Assets!$B$28:$C$47,2,FALSE)</f>
        <v>4</v>
      </c>
      <c r="D395" s="244" t="s">
        <v>146</v>
      </c>
      <c r="E395" s="246" t="str">
        <f t="shared" si="101"/>
        <v>V3.</v>
      </c>
      <c r="F395" s="246" t="str">
        <f t="shared" si="102"/>
        <v>V3</v>
      </c>
      <c r="G395" s="253" t="str">
        <f t="shared" si="103"/>
        <v>A13V3</v>
      </c>
      <c r="H395" s="270">
        <f>VLOOKUP(G395,'Assets+Vulnerabilities'!$H$4:$I$318,2,FALSE)</f>
        <v>3</v>
      </c>
      <c r="I395" s="255" t="s">
        <v>152</v>
      </c>
      <c r="J395" s="246" t="str">
        <f t="shared" si="104"/>
        <v>T7.</v>
      </c>
      <c r="K395" s="246" t="str">
        <f t="shared" si="105"/>
        <v>T7</v>
      </c>
      <c r="L395" s="267">
        <f>VLOOKUP(K395,Threats!$J$4:$K$33,2,FALSE)</f>
        <v>4</v>
      </c>
      <c r="M395" s="178" t="str">
        <f t="shared" si="106"/>
        <v>A13.V3.T7</v>
      </c>
      <c r="N395" s="297">
        <f t="shared" si="109"/>
        <v>8</v>
      </c>
      <c r="O395" s="273">
        <f t="shared" si="108"/>
        <v>8</v>
      </c>
      <c r="P395"/>
    </row>
    <row r="396" spans="1:16" ht="24">
      <c r="A396" s="243" t="s">
        <v>118</v>
      </c>
      <c r="B396" s="244" t="str">
        <f>Assets!$B$18</f>
        <v>Networks</v>
      </c>
      <c r="C396" s="245">
        <f>VLOOKUP(A396,Assets!$B$28:$C$47,2,FALSE)</f>
        <v>4</v>
      </c>
      <c r="D396" s="244" t="s">
        <v>146</v>
      </c>
      <c r="E396" s="246" t="str">
        <f t="shared" si="101"/>
        <v>V3.</v>
      </c>
      <c r="F396" s="246" t="str">
        <f t="shared" si="102"/>
        <v>V3</v>
      </c>
      <c r="G396" s="253" t="str">
        <f t="shared" si="103"/>
        <v>A13V3</v>
      </c>
      <c r="H396" s="270">
        <f>VLOOKUP(G396,'Assets+Vulnerabilities'!$H$4:$I$318,2,FALSE)</f>
        <v>3</v>
      </c>
      <c r="I396" s="255" t="s">
        <v>418</v>
      </c>
      <c r="J396" s="246" t="str">
        <f t="shared" si="104"/>
        <v>T9.</v>
      </c>
      <c r="K396" s="246" t="str">
        <f t="shared" si="105"/>
        <v>T9</v>
      </c>
      <c r="L396" s="267">
        <f>VLOOKUP(K396,Threats!$J$4:$K$33,2,FALSE)</f>
        <v>3</v>
      </c>
      <c r="M396" s="178" t="str">
        <f t="shared" si="106"/>
        <v>A13.V3.T9</v>
      </c>
      <c r="N396" s="297">
        <f t="shared" si="109"/>
        <v>7</v>
      </c>
      <c r="O396" s="273">
        <f t="shared" si="108"/>
        <v>7</v>
      </c>
      <c r="P396"/>
    </row>
    <row r="397" spans="1:16" ht="24">
      <c r="A397" s="243" t="s">
        <v>118</v>
      </c>
      <c r="B397" s="244" t="str">
        <f>Assets!$B$18</f>
        <v>Networks</v>
      </c>
      <c r="C397" s="245">
        <f>VLOOKUP(A397,Assets!$B$28:$C$47,2,FALSE)</f>
        <v>4</v>
      </c>
      <c r="D397" s="244" t="s">
        <v>146</v>
      </c>
      <c r="E397" s="246" t="str">
        <f t="shared" si="101"/>
        <v>V3.</v>
      </c>
      <c r="F397" s="246" t="str">
        <f t="shared" si="102"/>
        <v>V3</v>
      </c>
      <c r="G397" s="253" t="str">
        <f t="shared" si="103"/>
        <v>A13V3</v>
      </c>
      <c r="H397" s="270">
        <f>VLOOKUP(G397,'Assets+Vulnerabilities'!$H$4:$I$318,2,FALSE)</f>
        <v>3</v>
      </c>
      <c r="I397" s="255" t="s">
        <v>412</v>
      </c>
      <c r="J397" s="246" t="str">
        <f t="shared" si="104"/>
        <v>T22</v>
      </c>
      <c r="K397" s="246" t="str">
        <f t="shared" si="105"/>
        <v>T22</v>
      </c>
      <c r="L397" s="267">
        <f>VLOOKUP(K397,Threats!$J$4:$K$33,2,FALSE)</f>
        <v>4</v>
      </c>
      <c r="M397" s="178" t="str">
        <f t="shared" si="106"/>
        <v>A13.V3.T22</v>
      </c>
      <c r="N397" s="297">
        <f t="shared" si="107"/>
        <v>9</v>
      </c>
      <c r="O397" s="273">
        <f t="shared" si="108"/>
        <v>9</v>
      </c>
      <c r="P397"/>
    </row>
    <row r="398" spans="1:16" ht="24">
      <c r="A398" s="243" t="s">
        <v>118</v>
      </c>
      <c r="B398" s="244" t="str">
        <f>Assets!$B$18</f>
        <v>Networks</v>
      </c>
      <c r="C398" s="245">
        <f>VLOOKUP(A398,Assets!$B$28:$C$47,2,FALSE)</f>
        <v>4</v>
      </c>
      <c r="D398" s="244" t="s">
        <v>146</v>
      </c>
      <c r="E398" s="246" t="str">
        <f t="shared" si="101"/>
        <v>V3.</v>
      </c>
      <c r="F398" s="246" t="str">
        <f t="shared" si="102"/>
        <v>V3</v>
      </c>
      <c r="G398" s="253" t="str">
        <f t="shared" si="103"/>
        <v>A13V3</v>
      </c>
      <c r="H398" s="270">
        <f>VLOOKUP(G398,'Assets+Vulnerabilities'!$H$4:$I$318,2,FALSE)</f>
        <v>3</v>
      </c>
      <c r="I398" s="255" t="s">
        <v>414</v>
      </c>
      <c r="J398" s="246" t="str">
        <f t="shared" si="104"/>
        <v>T23</v>
      </c>
      <c r="K398" s="246" t="str">
        <f t="shared" si="105"/>
        <v>T23</v>
      </c>
      <c r="L398" s="267">
        <f>VLOOKUP(K398,Threats!$J$4:$K$33,2,FALSE)</f>
        <v>3</v>
      </c>
      <c r="M398" s="178" t="str">
        <f t="shared" si="106"/>
        <v>A13.V3.T23</v>
      </c>
      <c r="N398" s="297">
        <f t="shared" si="107"/>
        <v>8</v>
      </c>
      <c r="O398" s="273">
        <f t="shared" si="108"/>
        <v>8</v>
      </c>
      <c r="P398"/>
    </row>
    <row r="399" spans="1:16" ht="24">
      <c r="A399" s="243" t="s">
        <v>118</v>
      </c>
      <c r="B399" s="244" t="str">
        <f>Assets!$B$18</f>
        <v>Networks</v>
      </c>
      <c r="C399" s="245">
        <f>VLOOKUP(A399,Assets!$B$28:$C$47,2,FALSE)</f>
        <v>4</v>
      </c>
      <c r="D399" s="244" t="s">
        <v>146</v>
      </c>
      <c r="E399" s="246" t="str">
        <f t="shared" si="101"/>
        <v>V3.</v>
      </c>
      <c r="F399" s="246" t="str">
        <f t="shared" si="102"/>
        <v>V3</v>
      </c>
      <c r="G399" s="253" t="str">
        <f t="shared" si="103"/>
        <v>A13V3</v>
      </c>
      <c r="H399" s="270">
        <f>VLOOKUP(G399,'Assets+Vulnerabilities'!$H$4:$I$318,2,FALSE)</f>
        <v>3</v>
      </c>
      <c r="I399" s="255" t="s">
        <v>413</v>
      </c>
      <c r="J399" s="246" t="str">
        <f t="shared" si="104"/>
        <v>T25</v>
      </c>
      <c r="K399" s="246" t="str">
        <f t="shared" si="105"/>
        <v>T25</v>
      </c>
      <c r="L399" s="267">
        <f>VLOOKUP(K399,Threats!$J$4:$K$33,2,FALSE)</f>
        <v>3</v>
      </c>
      <c r="M399" s="178" t="str">
        <f t="shared" si="106"/>
        <v>A13.V3.T25</v>
      </c>
      <c r="N399" s="297">
        <f t="shared" si="107"/>
        <v>8</v>
      </c>
      <c r="O399" s="273">
        <f t="shared" si="108"/>
        <v>8</v>
      </c>
      <c r="P399"/>
    </row>
    <row r="400" spans="1:16" ht="24">
      <c r="A400" s="243" t="s">
        <v>118</v>
      </c>
      <c r="B400" s="244" t="str">
        <f>Assets!$B$18</f>
        <v>Networks</v>
      </c>
      <c r="C400" s="245">
        <f>VLOOKUP(A400,Assets!$B$28:$C$47,2,FALSE)</f>
        <v>4</v>
      </c>
      <c r="D400" s="244" t="s">
        <v>146</v>
      </c>
      <c r="E400" s="246" t="str">
        <f t="shared" si="101"/>
        <v>V3.</v>
      </c>
      <c r="F400" s="246" t="str">
        <f t="shared" si="102"/>
        <v>V3</v>
      </c>
      <c r="G400" s="253" t="str">
        <f t="shared" si="103"/>
        <v>A13V3</v>
      </c>
      <c r="H400" s="270">
        <f>VLOOKUP(G400,'Assets+Vulnerabilities'!$H$4:$I$318,2,FALSE)</f>
        <v>3</v>
      </c>
      <c r="I400" s="255" t="s">
        <v>428</v>
      </c>
      <c r="J400" s="246" t="str">
        <f t="shared" si="104"/>
        <v>T28</v>
      </c>
      <c r="K400" s="246" t="str">
        <f t="shared" si="105"/>
        <v>T28</v>
      </c>
      <c r="L400" s="267">
        <f>VLOOKUP(K400,Threats!$J$4:$K$33,2,FALSE)</f>
        <v>4</v>
      </c>
      <c r="M400" s="178" t="str">
        <f t="shared" si="106"/>
        <v>A13.V3.T28</v>
      </c>
      <c r="N400" s="297">
        <f t="shared" si="107"/>
        <v>9</v>
      </c>
      <c r="O400" s="273">
        <f t="shared" si="108"/>
        <v>9</v>
      </c>
      <c r="P400"/>
    </row>
    <row r="401" spans="1:16" ht="48">
      <c r="A401" s="243" t="s">
        <v>118</v>
      </c>
      <c r="B401" s="244" t="str">
        <f>Assets!$B$18</f>
        <v>Networks</v>
      </c>
      <c r="C401" s="245">
        <f>VLOOKUP(A401,Assets!$B$28:$C$47,2,FALSE)</f>
        <v>4</v>
      </c>
      <c r="D401" s="244" t="s">
        <v>374</v>
      </c>
      <c r="E401" s="246" t="str">
        <f t="shared" si="101"/>
        <v>V4.</v>
      </c>
      <c r="F401" s="246" t="str">
        <f t="shared" si="102"/>
        <v>V4</v>
      </c>
      <c r="G401" s="253" t="str">
        <f t="shared" si="103"/>
        <v>A13V4</v>
      </c>
      <c r="H401" s="270">
        <f>VLOOKUP(G401,'Assets+Vulnerabilities'!$H$4:$I$318,2,FALSE)</f>
        <v>4</v>
      </c>
      <c r="I401" s="255" t="s">
        <v>479</v>
      </c>
      <c r="J401" s="246" t="str">
        <f t="shared" si="104"/>
        <v>T13</v>
      </c>
      <c r="K401" s="246" t="str">
        <f t="shared" si="105"/>
        <v>T13</v>
      </c>
      <c r="L401" s="267">
        <f>VLOOKUP(K401,Threats!$J$4:$K$33,2,FALSE)</f>
        <v>4</v>
      </c>
      <c r="M401" s="178" t="str">
        <f t="shared" si="106"/>
        <v>A13.V4.T13</v>
      </c>
      <c r="N401" s="297">
        <f t="shared" si="107"/>
        <v>10</v>
      </c>
      <c r="O401" s="273">
        <f t="shared" si="108"/>
        <v>10</v>
      </c>
      <c r="P401"/>
    </row>
    <row r="402" spans="1:16" ht="24">
      <c r="A402" s="243" t="s">
        <v>118</v>
      </c>
      <c r="B402" s="244" t="str">
        <f>Assets!$B$18</f>
        <v>Networks</v>
      </c>
      <c r="C402" s="245">
        <f>VLOOKUP(A402,Assets!$B$28:$C$47,2,FALSE)</f>
        <v>4</v>
      </c>
      <c r="D402" s="244" t="s">
        <v>374</v>
      </c>
      <c r="E402" s="246" t="str">
        <f t="shared" si="101"/>
        <v>V4.</v>
      </c>
      <c r="F402" s="246" t="str">
        <f t="shared" si="102"/>
        <v>V4</v>
      </c>
      <c r="G402" s="253" t="str">
        <f t="shared" si="103"/>
        <v>A13V4</v>
      </c>
      <c r="H402" s="270">
        <f>VLOOKUP(G402,'Assets+Vulnerabilities'!$H$4:$I$318,2,FALSE)</f>
        <v>4</v>
      </c>
      <c r="I402" s="255" t="s">
        <v>409</v>
      </c>
      <c r="J402" s="246" t="str">
        <f t="shared" si="104"/>
        <v>T14</v>
      </c>
      <c r="K402" s="246" t="str">
        <f t="shared" si="105"/>
        <v>T14</v>
      </c>
      <c r="L402" s="267">
        <f>VLOOKUP(K402,Threats!$J$4:$K$33,2,FALSE)</f>
        <v>4</v>
      </c>
      <c r="M402" s="178" t="str">
        <f t="shared" si="106"/>
        <v>A13.V4.T14</v>
      </c>
      <c r="N402" s="297">
        <f t="shared" si="107"/>
        <v>10</v>
      </c>
      <c r="O402" s="273">
        <f t="shared" si="108"/>
        <v>10</v>
      </c>
      <c r="P402"/>
    </row>
    <row r="403" spans="1:16" ht="36">
      <c r="A403" s="243" t="s">
        <v>118</v>
      </c>
      <c r="B403" s="244" t="str">
        <f>Assets!$B$18</f>
        <v>Networks</v>
      </c>
      <c r="C403" s="245">
        <f>VLOOKUP(A403,Assets!$B$28:$C$47,2,FALSE)</f>
        <v>4</v>
      </c>
      <c r="D403" s="244" t="s">
        <v>375</v>
      </c>
      <c r="E403" s="246" t="str">
        <f t="shared" si="101"/>
        <v>V5.</v>
      </c>
      <c r="F403" s="246" t="str">
        <f t="shared" si="102"/>
        <v>V5</v>
      </c>
      <c r="G403" s="253" t="str">
        <f t="shared" si="103"/>
        <v>A13V5</v>
      </c>
      <c r="H403" s="270">
        <f>VLOOKUP(G403,'Assets+Vulnerabilities'!$H$4:$I$318,2,FALSE)</f>
        <v>4</v>
      </c>
      <c r="I403" s="255" t="s">
        <v>417</v>
      </c>
      <c r="J403" s="246" t="str">
        <f t="shared" si="104"/>
        <v>T8.</v>
      </c>
      <c r="K403" s="246" t="str">
        <f t="shared" si="105"/>
        <v>T8</v>
      </c>
      <c r="L403" s="267">
        <f>VLOOKUP(K403,Threats!$J$4:$K$33,2,FALSE)</f>
        <v>4</v>
      </c>
      <c r="M403" s="178" t="str">
        <f t="shared" si="106"/>
        <v>A13.V5.T8</v>
      </c>
      <c r="N403" s="297">
        <f t="shared" ref="N403:N406" si="110">C403+H403+L403-3</f>
        <v>9</v>
      </c>
      <c r="O403" s="273">
        <f t="shared" si="108"/>
        <v>9</v>
      </c>
      <c r="P403"/>
    </row>
    <row r="404" spans="1:16" ht="24">
      <c r="A404" s="243" t="s">
        <v>118</v>
      </c>
      <c r="B404" s="244" t="str">
        <f>Assets!$B$18</f>
        <v>Networks</v>
      </c>
      <c r="C404" s="245">
        <f>VLOOKUP(A404,Assets!$B$28:$C$47,2,FALSE)</f>
        <v>4</v>
      </c>
      <c r="D404" s="244" t="s">
        <v>375</v>
      </c>
      <c r="E404" s="246" t="str">
        <f t="shared" si="101"/>
        <v>V5.</v>
      </c>
      <c r="F404" s="246" t="str">
        <f t="shared" si="102"/>
        <v>V5</v>
      </c>
      <c r="G404" s="253" t="str">
        <f t="shared" si="103"/>
        <v>A13V5</v>
      </c>
      <c r="H404" s="270">
        <f>VLOOKUP(G404,'Assets+Vulnerabilities'!$H$4:$I$318,2,FALSE)</f>
        <v>4</v>
      </c>
      <c r="I404" s="255" t="s">
        <v>418</v>
      </c>
      <c r="J404" s="246" t="str">
        <f t="shared" si="104"/>
        <v>T9.</v>
      </c>
      <c r="K404" s="246" t="str">
        <f t="shared" si="105"/>
        <v>T9</v>
      </c>
      <c r="L404" s="267">
        <f>VLOOKUP(K404,Threats!$J$4:$K$33,2,FALSE)</f>
        <v>3</v>
      </c>
      <c r="M404" s="178" t="str">
        <f t="shared" si="106"/>
        <v>A13.V5.T9</v>
      </c>
      <c r="N404" s="297">
        <f t="shared" si="110"/>
        <v>8</v>
      </c>
      <c r="O404" s="273">
        <f t="shared" si="108"/>
        <v>8</v>
      </c>
      <c r="P404"/>
    </row>
    <row r="405" spans="1:16" ht="24">
      <c r="A405" s="243" t="s">
        <v>118</v>
      </c>
      <c r="B405" s="244" t="str">
        <f>Assets!$B$18</f>
        <v>Networks</v>
      </c>
      <c r="C405" s="245">
        <f>VLOOKUP(A405,Assets!$B$28:$C$47,2,FALSE)</f>
        <v>4</v>
      </c>
      <c r="D405" s="244" t="s">
        <v>375</v>
      </c>
      <c r="E405" s="246" t="str">
        <f t="shared" si="101"/>
        <v>V5.</v>
      </c>
      <c r="F405" s="246" t="str">
        <f t="shared" si="102"/>
        <v>V5</v>
      </c>
      <c r="G405" s="253" t="str">
        <f t="shared" si="103"/>
        <v>A13V5</v>
      </c>
      <c r="H405" s="270">
        <f>VLOOKUP(G405,'Assets+Vulnerabilities'!$H$4:$I$318,2,FALSE)</f>
        <v>4</v>
      </c>
      <c r="I405" s="255" t="s">
        <v>436</v>
      </c>
      <c r="J405" s="246" t="str">
        <f t="shared" si="104"/>
        <v>T10</v>
      </c>
      <c r="K405" s="246" t="str">
        <f t="shared" si="105"/>
        <v>T10</v>
      </c>
      <c r="L405" s="267">
        <f>VLOOKUP(K405,Threats!$J$4:$K$33,2,FALSE)</f>
        <v>4</v>
      </c>
      <c r="M405" s="178" t="str">
        <f t="shared" si="106"/>
        <v>A13.V5.T10</v>
      </c>
      <c r="N405" s="297">
        <f t="shared" si="110"/>
        <v>9</v>
      </c>
      <c r="O405" s="273">
        <f t="shared" si="108"/>
        <v>9</v>
      </c>
      <c r="P405"/>
    </row>
    <row r="406" spans="1:16" ht="24">
      <c r="A406" s="243" t="s">
        <v>118</v>
      </c>
      <c r="B406" s="244" t="str">
        <f>Assets!$B$18</f>
        <v>Networks</v>
      </c>
      <c r="C406" s="245">
        <f>VLOOKUP(A406,Assets!$B$28:$C$47,2,FALSE)</f>
        <v>4</v>
      </c>
      <c r="D406" s="244" t="s">
        <v>375</v>
      </c>
      <c r="E406" s="246" t="str">
        <f t="shared" si="101"/>
        <v>V5.</v>
      </c>
      <c r="F406" s="246" t="str">
        <f t="shared" si="102"/>
        <v>V5</v>
      </c>
      <c r="G406" s="253" t="str">
        <f t="shared" si="103"/>
        <v>A13V5</v>
      </c>
      <c r="H406" s="270">
        <f>VLOOKUP(G406,'Assets+Vulnerabilities'!$H$4:$I$318,2,FALSE)</f>
        <v>4</v>
      </c>
      <c r="I406" s="255" t="s">
        <v>406</v>
      </c>
      <c r="J406" s="246" t="str">
        <f t="shared" si="104"/>
        <v>T11</v>
      </c>
      <c r="K406" s="246" t="str">
        <f t="shared" si="105"/>
        <v>T11</v>
      </c>
      <c r="L406" s="267">
        <f>VLOOKUP(K406,Threats!$J$4:$K$33,2,FALSE)</f>
        <v>3</v>
      </c>
      <c r="M406" s="178" t="str">
        <f t="shared" si="106"/>
        <v>A13.V5.T11</v>
      </c>
      <c r="N406" s="297">
        <f t="shared" si="110"/>
        <v>8</v>
      </c>
      <c r="O406" s="273">
        <f t="shared" si="108"/>
        <v>8</v>
      </c>
      <c r="P406"/>
    </row>
    <row r="407" spans="1:16" ht="24">
      <c r="A407" s="243" t="s">
        <v>118</v>
      </c>
      <c r="B407" s="244" t="str">
        <f>Assets!$B$18</f>
        <v>Networks</v>
      </c>
      <c r="C407" s="245">
        <f>VLOOKUP(A407,Assets!$B$28:$C$47,2,FALSE)</f>
        <v>4</v>
      </c>
      <c r="D407" s="244" t="s">
        <v>375</v>
      </c>
      <c r="E407" s="246" t="str">
        <f t="shared" si="101"/>
        <v>V5.</v>
      </c>
      <c r="F407" s="246" t="str">
        <f t="shared" si="102"/>
        <v>V5</v>
      </c>
      <c r="G407" s="253" t="str">
        <f t="shared" si="103"/>
        <v>A13V5</v>
      </c>
      <c r="H407" s="270">
        <f>VLOOKUP(G407,'Assets+Vulnerabilities'!$H$4:$I$318,2,FALSE)</f>
        <v>4</v>
      </c>
      <c r="I407" s="255" t="s">
        <v>409</v>
      </c>
      <c r="J407" s="246" t="str">
        <f t="shared" si="104"/>
        <v>T14</v>
      </c>
      <c r="K407" s="246" t="str">
        <f t="shared" si="105"/>
        <v>T14</v>
      </c>
      <c r="L407" s="267">
        <f>VLOOKUP(K407,Threats!$J$4:$K$33,2,FALSE)</f>
        <v>4</v>
      </c>
      <c r="M407" s="178" t="str">
        <f t="shared" si="106"/>
        <v>A13.V5.T14</v>
      </c>
      <c r="N407" s="297">
        <f t="shared" si="107"/>
        <v>10</v>
      </c>
      <c r="O407" s="273">
        <f t="shared" si="108"/>
        <v>10</v>
      </c>
      <c r="P407"/>
    </row>
    <row r="408" spans="1:16" ht="24">
      <c r="A408" s="243" t="s">
        <v>118</v>
      </c>
      <c r="B408" s="244" t="str">
        <f>Assets!$B$18</f>
        <v>Networks</v>
      </c>
      <c r="C408" s="245">
        <f>VLOOKUP(A408,Assets!$B$28:$C$47,2,FALSE)</f>
        <v>4</v>
      </c>
      <c r="D408" s="244" t="s">
        <v>375</v>
      </c>
      <c r="E408" s="246" t="str">
        <f t="shared" si="101"/>
        <v>V5.</v>
      </c>
      <c r="F408" s="246" t="str">
        <f t="shared" si="102"/>
        <v>V5</v>
      </c>
      <c r="G408" s="253" t="str">
        <f t="shared" si="103"/>
        <v>A13V5</v>
      </c>
      <c r="H408" s="270">
        <f>VLOOKUP(G408,'Assets+Vulnerabilities'!$H$4:$I$318,2,FALSE)</f>
        <v>4</v>
      </c>
      <c r="I408" s="255" t="s">
        <v>420</v>
      </c>
      <c r="J408" s="246" t="str">
        <f t="shared" si="104"/>
        <v>T30</v>
      </c>
      <c r="K408" s="246" t="str">
        <f t="shared" si="105"/>
        <v>T30</v>
      </c>
      <c r="L408" s="267">
        <f>VLOOKUP(K408,Threats!$J$4:$K$33,2,FALSE)</f>
        <v>4</v>
      </c>
      <c r="M408" s="178" t="str">
        <f t="shared" si="106"/>
        <v>A13.V5.T30</v>
      </c>
      <c r="N408" s="297">
        <f t="shared" ref="N408:N409" si="111">C408+H408+L408-3</f>
        <v>9</v>
      </c>
      <c r="O408" s="273">
        <f t="shared" si="108"/>
        <v>9</v>
      </c>
      <c r="P408"/>
    </row>
    <row r="409" spans="1:16" ht="24">
      <c r="A409" s="243" t="s">
        <v>118</v>
      </c>
      <c r="B409" s="244" t="str">
        <f>Assets!$B$18</f>
        <v>Networks</v>
      </c>
      <c r="C409" s="245">
        <f>VLOOKUP(A409,Assets!$B$28:$C$47,2,FALSE)</f>
        <v>4</v>
      </c>
      <c r="D409" s="244" t="s">
        <v>373</v>
      </c>
      <c r="E409" s="246" t="str">
        <f t="shared" si="101"/>
        <v>V6.</v>
      </c>
      <c r="F409" s="246" t="str">
        <f t="shared" si="102"/>
        <v>V6</v>
      </c>
      <c r="G409" s="253" t="str">
        <f t="shared" si="103"/>
        <v>A13V6</v>
      </c>
      <c r="H409" s="270">
        <f>VLOOKUP(G409,'Assets+Vulnerabilities'!$H$4:$I$318,2,FALSE)</f>
        <v>3</v>
      </c>
      <c r="I409" s="255" t="s">
        <v>418</v>
      </c>
      <c r="J409" s="246" t="str">
        <f t="shared" si="104"/>
        <v>T9.</v>
      </c>
      <c r="K409" s="246" t="str">
        <f t="shared" si="105"/>
        <v>T9</v>
      </c>
      <c r="L409" s="267">
        <f>VLOOKUP(K409,Threats!$J$4:$K$33,2,FALSE)</f>
        <v>3</v>
      </c>
      <c r="M409" s="178" t="str">
        <f t="shared" si="106"/>
        <v>A13.V6.T9</v>
      </c>
      <c r="N409" s="297">
        <f t="shared" si="111"/>
        <v>7</v>
      </c>
      <c r="O409" s="273">
        <f t="shared" si="108"/>
        <v>7</v>
      </c>
      <c r="P409"/>
    </row>
    <row r="410" spans="1:16" ht="24">
      <c r="A410" s="243" t="s">
        <v>118</v>
      </c>
      <c r="B410" s="244" t="str">
        <f>Assets!$B$18</f>
        <v>Networks</v>
      </c>
      <c r="C410" s="245">
        <f>VLOOKUP(A410,Assets!$B$28:$C$47,2,FALSE)</f>
        <v>4</v>
      </c>
      <c r="D410" s="244" t="s">
        <v>373</v>
      </c>
      <c r="E410" s="246" t="str">
        <f t="shared" si="101"/>
        <v>V6.</v>
      </c>
      <c r="F410" s="246" t="str">
        <f t="shared" si="102"/>
        <v>V6</v>
      </c>
      <c r="G410" s="253" t="str">
        <f t="shared" si="103"/>
        <v>A13V6</v>
      </c>
      <c r="H410" s="270">
        <f>VLOOKUP(G410,'Assets+Vulnerabilities'!$H$4:$I$318,2,FALSE)</f>
        <v>3</v>
      </c>
      <c r="I410" s="255" t="s">
        <v>412</v>
      </c>
      <c r="J410" s="246" t="str">
        <f t="shared" si="104"/>
        <v>T22</v>
      </c>
      <c r="K410" s="246" t="str">
        <f t="shared" si="105"/>
        <v>T22</v>
      </c>
      <c r="L410" s="267">
        <f>VLOOKUP(K410,Threats!$J$4:$K$33,2,FALSE)</f>
        <v>4</v>
      </c>
      <c r="M410" s="178" t="str">
        <f t="shared" si="106"/>
        <v>A13.V6.T22</v>
      </c>
      <c r="N410" s="297">
        <f t="shared" si="107"/>
        <v>9</v>
      </c>
      <c r="O410" s="273">
        <f t="shared" si="108"/>
        <v>9</v>
      </c>
      <c r="P410"/>
    </row>
    <row r="411" spans="1:16" ht="24">
      <c r="A411" s="243" t="s">
        <v>118</v>
      </c>
      <c r="B411" s="244" t="str">
        <f>Assets!$B$18</f>
        <v>Networks</v>
      </c>
      <c r="C411" s="245">
        <f>VLOOKUP(A411,Assets!$B$28:$C$47,2,FALSE)</f>
        <v>4</v>
      </c>
      <c r="D411" s="244" t="s">
        <v>373</v>
      </c>
      <c r="E411" s="246" t="str">
        <f t="shared" si="101"/>
        <v>V6.</v>
      </c>
      <c r="F411" s="246" t="str">
        <f t="shared" si="102"/>
        <v>V6</v>
      </c>
      <c r="G411" s="253" t="str">
        <f t="shared" si="103"/>
        <v>A13V6</v>
      </c>
      <c r="H411" s="270">
        <f>VLOOKUP(G411,'Assets+Vulnerabilities'!$H$4:$I$318,2,FALSE)</f>
        <v>3</v>
      </c>
      <c r="I411" s="255" t="s">
        <v>406</v>
      </c>
      <c r="J411" s="246" t="str">
        <f t="shared" si="104"/>
        <v>T11</v>
      </c>
      <c r="K411" s="246" t="str">
        <f t="shared" si="105"/>
        <v>T11</v>
      </c>
      <c r="L411" s="267">
        <f>VLOOKUP(K411,Threats!$J$4:$K$33,2,FALSE)</f>
        <v>3</v>
      </c>
      <c r="M411" s="178" t="str">
        <f t="shared" si="106"/>
        <v>A13.V6.T11</v>
      </c>
      <c r="N411" s="297">
        <f t="shared" ref="N411:N413" si="112">C411+H411+L411-3</f>
        <v>7</v>
      </c>
      <c r="O411" s="273">
        <f t="shared" si="108"/>
        <v>7</v>
      </c>
      <c r="P411"/>
    </row>
    <row r="412" spans="1:16" ht="24">
      <c r="A412" s="243" t="s">
        <v>118</v>
      </c>
      <c r="B412" s="244" t="str">
        <f>Assets!$B$18</f>
        <v>Networks</v>
      </c>
      <c r="C412" s="245">
        <f>VLOOKUP(A412,Assets!$B$28:$C$47,2,FALSE)</f>
        <v>4</v>
      </c>
      <c r="D412" s="244" t="s">
        <v>373</v>
      </c>
      <c r="E412" s="246" t="str">
        <f t="shared" si="101"/>
        <v>V6.</v>
      </c>
      <c r="F412" s="246" t="str">
        <f t="shared" si="102"/>
        <v>V6</v>
      </c>
      <c r="G412" s="253" t="str">
        <f t="shared" si="103"/>
        <v>A13V6</v>
      </c>
      <c r="H412" s="270">
        <f>VLOOKUP(G412,'Assets+Vulnerabilities'!$H$4:$I$318,2,FALSE)</f>
        <v>3</v>
      </c>
      <c r="I412" s="255" t="s">
        <v>480</v>
      </c>
      <c r="J412" s="246" t="str">
        <f t="shared" si="104"/>
        <v>T12</v>
      </c>
      <c r="K412" s="246" t="str">
        <f t="shared" si="105"/>
        <v>T12</v>
      </c>
      <c r="L412" s="267">
        <f>VLOOKUP(K412,Threats!$J$4:$K$33,2,FALSE)</f>
        <v>4</v>
      </c>
      <c r="M412" s="178" t="str">
        <f t="shared" si="106"/>
        <v>A13.V6.T12</v>
      </c>
      <c r="N412" s="297">
        <f t="shared" si="112"/>
        <v>8</v>
      </c>
      <c r="O412" s="273">
        <f t="shared" si="108"/>
        <v>8</v>
      </c>
      <c r="P412"/>
    </row>
    <row r="413" spans="1:16" ht="24">
      <c r="A413" s="243" t="s">
        <v>118</v>
      </c>
      <c r="B413" s="244" t="str">
        <f>Assets!$B$18</f>
        <v>Networks</v>
      </c>
      <c r="C413" s="245">
        <f>VLOOKUP(A413,Assets!$B$28:$C$47,2,FALSE)</f>
        <v>4</v>
      </c>
      <c r="D413" s="244" t="s">
        <v>373</v>
      </c>
      <c r="E413" s="246" t="str">
        <f t="shared" si="101"/>
        <v>V6.</v>
      </c>
      <c r="F413" s="246" t="str">
        <f t="shared" si="102"/>
        <v>V6</v>
      </c>
      <c r="G413" s="253" t="str">
        <f t="shared" si="103"/>
        <v>A13V6</v>
      </c>
      <c r="H413" s="270">
        <f>VLOOKUP(G413,'Assets+Vulnerabilities'!$H$4:$I$318,2,FALSE)</f>
        <v>3</v>
      </c>
      <c r="I413" s="255" t="s">
        <v>420</v>
      </c>
      <c r="J413" s="246" t="str">
        <f t="shared" si="104"/>
        <v>T30</v>
      </c>
      <c r="K413" s="246" t="str">
        <f t="shared" si="105"/>
        <v>T30</v>
      </c>
      <c r="L413" s="267">
        <f>VLOOKUP(K413,Threats!$J$4:$K$33,2,FALSE)</f>
        <v>4</v>
      </c>
      <c r="M413" s="178" t="str">
        <f t="shared" si="106"/>
        <v>A13.V6.T30</v>
      </c>
      <c r="N413" s="297">
        <f t="shared" si="112"/>
        <v>8</v>
      </c>
      <c r="O413" s="273">
        <f t="shared" si="108"/>
        <v>8</v>
      </c>
      <c r="P413"/>
    </row>
    <row r="414" spans="1:16" ht="24">
      <c r="A414" s="243" t="s">
        <v>118</v>
      </c>
      <c r="B414" s="244" t="str">
        <f>Assets!$B$18</f>
        <v>Networks</v>
      </c>
      <c r="C414" s="245">
        <f>VLOOKUP(A414,Assets!$B$28:$C$47,2,FALSE)</f>
        <v>4</v>
      </c>
      <c r="D414" s="244" t="s">
        <v>371</v>
      </c>
      <c r="E414" s="246" t="str">
        <f t="shared" si="101"/>
        <v>V8.</v>
      </c>
      <c r="F414" s="246" t="str">
        <f t="shared" si="102"/>
        <v>V8</v>
      </c>
      <c r="G414" s="253" t="str">
        <f t="shared" si="103"/>
        <v>A13V8</v>
      </c>
      <c r="H414" s="270">
        <f>VLOOKUP(G414,'Assets+Vulnerabilities'!$H$4:$I$318,2,FALSE)</f>
        <v>3</v>
      </c>
      <c r="I414" s="255" t="s">
        <v>410</v>
      </c>
      <c r="J414" s="246" t="str">
        <f t="shared" si="104"/>
        <v>T1.</v>
      </c>
      <c r="K414" s="246" t="str">
        <f t="shared" si="105"/>
        <v>T1</v>
      </c>
      <c r="L414" s="267">
        <f>VLOOKUP(K414,Threats!$J$4:$K$33,2,FALSE)</f>
        <v>3</v>
      </c>
      <c r="M414" s="178" t="str">
        <f t="shared" si="106"/>
        <v>A13.V8.T1</v>
      </c>
      <c r="N414" s="297">
        <f t="shared" si="107"/>
        <v>8</v>
      </c>
      <c r="O414" s="273">
        <f t="shared" si="108"/>
        <v>8</v>
      </c>
      <c r="P414"/>
    </row>
    <row r="415" spans="1:16" ht="24">
      <c r="A415" s="243" t="s">
        <v>118</v>
      </c>
      <c r="B415" s="244" t="str">
        <f>Assets!$B$18</f>
        <v>Networks</v>
      </c>
      <c r="C415" s="245">
        <f>VLOOKUP(A415,Assets!$B$28:$C$47,2,FALSE)</f>
        <v>4</v>
      </c>
      <c r="D415" s="244" t="s">
        <v>371</v>
      </c>
      <c r="E415" s="246" t="str">
        <f t="shared" si="101"/>
        <v>V8.</v>
      </c>
      <c r="F415" s="246" t="str">
        <f t="shared" si="102"/>
        <v>V8</v>
      </c>
      <c r="G415" s="253" t="str">
        <f t="shared" si="103"/>
        <v>A13V8</v>
      </c>
      <c r="H415" s="270">
        <f>VLOOKUP(G415,'Assets+Vulnerabilities'!$H$4:$I$318,2,FALSE)</f>
        <v>3</v>
      </c>
      <c r="I415" s="255" t="s">
        <v>412</v>
      </c>
      <c r="J415" s="246" t="str">
        <f t="shared" si="104"/>
        <v>T22</v>
      </c>
      <c r="K415" s="246" t="str">
        <f t="shared" si="105"/>
        <v>T22</v>
      </c>
      <c r="L415" s="267">
        <f>VLOOKUP(K415,Threats!$J$4:$K$33,2,FALSE)</f>
        <v>4</v>
      </c>
      <c r="M415" s="178" t="str">
        <f t="shared" si="106"/>
        <v>A13.V8.T22</v>
      </c>
      <c r="N415" s="297">
        <f t="shared" si="107"/>
        <v>9</v>
      </c>
      <c r="O415" s="273">
        <f t="shared" si="108"/>
        <v>9</v>
      </c>
      <c r="P415"/>
    </row>
    <row r="416" spans="1:16" ht="24">
      <c r="A416" s="243" t="s">
        <v>118</v>
      </c>
      <c r="B416" s="244" t="str">
        <f>Assets!$B$18</f>
        <v>Networks</v>
      </c>
      <c r="C416" s="245">
        <f>VLOOKUP(A416,Assets!$B$28:$C$47,2,FALSE)</f>
        <v>4</v>
      </c>
      <c r="D416" s="244" t="s">
        <v>371</v>
      </c>
      <c r="E416" s="246" t="str">
        <f t="shared" si="101"/>
        <v>V8.</v>
      </c>
      <c r="F416" s="246" t="str">
        <f t="shared" si="102"/>
        <v>V8</v>
      </c>
      <c r="G416" s="253" t="str">
        <f t="shared" si="103"/>
        <v>A13V8</v>
      </c>
      <c r="H416" s="270">
        <f>VLOOKUP(G416,'Assets+Vulnerabilities'!$H$4:$I$318,2,FALSE)</f>
        <v>3</v>
      </c>
      <c r="I416" s="255" t="s">
        <v>413</v>
      </c>
      <c r="J416" s="246" t="str">
        <f t="shared" si="104"/>
        <v>T25</v>
      </c>
      <c r="K416" s="246" t="str">
        <f t="shared" si="105"/>
        <v>T25</v>
      </c>
      <c r="L416" s="267">
        <f>VLOOKUP(K416,Threats!$J$4:$K$33,2,FALSE)</f>
        <v>3</v>
      </c>
      <c r="M416" s="178" t="str">
        <f t="shared" si="106"/>
        <v>A13.V8.T25</v>
      </c>
      <c r="N416" s="297">
        <f t="shared" si="107"/>
        <v>8</v>
      </c>
      <c r="O416" s="273">
        <f t="shared" si="108"/>
        <v>8</v>
      </c>
      <c r="P416"/>
    </row>
    <row r="417" spans="1:16" ht="24">
      <c r="A417" s="243" t="s">
        <v>118</v>
      </c>
      <c r="B417" s="244" t="str">
        <f>Assets!$B$18</f>
        <v>Networks</v>
      </c>
      <c r="C417" s="245">
        <f>VLOOKUP(A417,Assets!$B$28:$C$47,2,FALSE)</f>
        <v>4</v>
      </c>
      <c r="D417" s="244" t="s">
        <v>379</v>
      </c>
      <c r="E417" s="246" t="str">
        <f t="shared" si="101"/>
        <v>V21</v>
      </c>
      <c r="F417" s="246" t="str">
        <f t="shared" si="102"/>
        <v>V21</v>
      </c>
      <c r="G417" s="253" t="str">
        <f t="shared" si="103"/>
        <v>A13V21</v>
      </c>
      <c r="H417" s="270">
        <f>VLOOKUP(G417,'Assets+Vulnerabilities'!$H$4:$I$318,2,FALSE)</f>
        <v>4</v>
      </c>
      <c r="I417" s="255" t="s">
        <v>408</v>
      </c>
      <c r="J417" s="246" t="str">
        <f t="shared" si="104"/>
        <v>T2.</v>
      </c>
      <c r="K417" s="246" t="str">
        <f t="shared" si="105"/>
        <v>T2</v>
      </c>
      <c r="L417" s="267">
        <f>VLOOKUP(K417,Threats!$J$4:$K$33,2,FALSE)</f>
        <v>5</v>
      </c>
      <c r="M417" s="178" t="str">
        <f t="shared" si="106"/>
        <v>A13.V21.T2</v>
      </c>
      <c r="N417" s="297">
        <f t="shared" ref="N417:N418" si="113">C417+H417+L417-3</f>
        <v>10</v>
      </c>
      <c r="O417" s="273">
        <f t="shared" si="108"/>
        <v>10</v>
      </c>
      <c r="P417"/>
    </row>
    <row r="418" spans="1:16" ht="36">
      <c r="A418" s="243" t="s">
        <v>118</v>
      </c>
      <c r="B418" s="244" t="str">
        <f>Assets!$B$18</f>
        <v>Networks</v>
      </c>
      <c r="C418" s="245">
        <f>VLOOKUP(A418,Assets!$B$28:$C$47,2,FALSE)</f>
        <v>4</v>
      </c>
      <c r="D418" s="244" t="s">
        <v>379</v>
      </c>
      <c r="E418" s="246" t="str">
        <f t="shared" si="101"/>
        <v>V21</v>
      </c>
      <c r="F418" s="246" t="str">
        <f t="shared" si="102"/>
        <v>V21</v>
      </c>
      <c r="G418" s="253" t="str">
        <f t="shared" si="103"/>
        <v>A13V21</v>
      </c>
      <c r="H418" s="270">
        <f>VLOOKUP(G418,'Assets+Vulnerabilities'!$H$4:$I$318,2,FALSE)</f>
        <v>4</v>
      </c>
      <c r="I418" s="255" t="s">
        <v>150</v>
      </c>
      <c r="J418" s="246" t="str">
        <f t="shared" si="104"/>
        <v>T3.</v>
      </c>
      <c r="K418" s="246" t="str">
        <f t="shared" si="105"/>
        <v>T3</v>
      </c>
      <c r="L418" s="267">
        <f>VLOOKUP(K418,Threats!$J$4:$K$33,2,FALSE)</f>
        <v>4</v>
      </c>
      <c r="M418" s="178" t="str">
        <f t="shared" si="106"/>
        <v>A13.V21.T3</v>
      </c>
      <c r="N418" s="297">
        <f t="shared" si="113"/>
        <v>9</v>
      </c>
      <c r="O418" s="273">
        <f t="shared" si="108"/>
        <v>9</v>
      </c>
      <c r="P418"/>
    </row>
    <row r="419" spans="1:16" ht="24">
      <c r="A419" s="243" t="s">
        <v>118</v>
      </c>
      <c r="B419" s="244" t="str">
        <f>Assets!$B$18</f>
        <v>Networks</v>
      </c>
      <c r="C419" s="245">
        <f>VLOOKUP(A419,Assets!$B$28:$C$47,2,FALSE)</f>
        <v>4</v>
      </c>
      <c r="D419" s="244" t="s">
        <v>379</v>
      </c>
      <c r="E419" s="246" t="str">
        <f t="shared" si="101"/>
        <v>V21</v>
      </c>
      <c r="F419" s="246" t="str">
        <f t="shared" si="102"/>
        <v>V21</v>
      </c>
      <c r="G419" s="253" t="str">
        <f t="shared" si="103"/>
        <v>A13V21</v>
      </c>
      <c r="H419" s="270">
        <f>VLOOKUP(G419,'Assets+Vulnerabilities'!$H$4:$I$318,2,FALSE)</f>
        <v>4</v>
      </c>
      <c r="I419" s="255" t="s">
        <v>151</v>
      </c>
      <c r="J419" s="246" t="str">
        <f t="shared" si="104"/>
        <v>T5.</v>
      </c>
      <c r="K419" s="246" t="str">
        <f t="shared" si="105"/>
        <v>T5</v>
      </c>
      <c r="L419" s="267">
        <f>VLOOKUP(K419,Threats!$J$4:$K$33,2,FALSE)</f>
        <v>3</v>
      </c>
      <c r="M419" s="178" t="str">
        <f t="shared" si="106"/>
        <v>A13.V21.T5</v>
      </c>
      <c r="N419" s="297">
        <f t="shared" si="107"/>
        <v>9</v>
      </c>
      <c r="O419" s="273">
        <f t="shared" si="108"/>
        <v>9</v>
      </c>
      <c r="P419"/>
    </row>
    <row r="420" spans="1:16" ht="24">
      <c r="A420" s="243" t="s">
        <v>118</v>
      </c>
      <c r="B420" s="244" t="str">
        <f>Assets!$B$18</f>
        <v>Networks</v>
      </c>
      <c r="C420" s="245">
        <f>VLOOKUP(A420,Assets!$B$28:$C$47,2,FALSE)</f>
        <v>4</v>
      </c>
      <c r="D420" s="244" t="s">
        <v>379</v>
      </c>
      <c r="E420" s="246" t="str">
        <f t="shared" si="101"/>
        <v>V21</v>
      </c>
      <c r="F420" s="246" t="str">
        <f t="shared" si="102"/>
        <v>V21</v>
      </c>
      <c r="G420" s="253" t="str">
        <f t="shared" si="103"/>
        <v>A13V21</v>
      </c>
      <c r="H420" s="270">
        <f>VLOOKUP(G420,'Assets+Vulnerabilities'!$H$4:$I$318,2,FALSE)</f>
        <v>4</v>
      </c>
      <c r="I420" s="255" t="s">
        <v>431</v>
      </c>
      <c r="J420" s="246" t="str">
        <f t="shared" si="104"/>
        <v>T6.</v>
      </c>
      <c r="K420" s="246" t="str">
        <f t="shared" si="105"/>
        <v>T6</v>
      </c>
      <c r="L420" s="267">
        <f>VLOOKUP(K420,Threats!$J$4:$K$33,2,FALSE)</f>
        <v>4</v>
      </c>
      <c r="M420" s="178" t="str">
        <f t="shared" si="106"/>
        <v>A13.V21.T6</v>
      </c>
      <c r="N420" s="297">
        <f t="shared" ref="N420:N424" si="114">C420+H420+L420-3</f>
        <v>9</v>
      </c>
      <c r="O420" s="273">
        <f t="shared" si="108"/>
        <v>9</v>
      </c>
      <c r="P420"/>
    </row>
    <row r="421" spans="1:16" ht="24">
      <c r="A421" s="243" t="s">
        <v>118</v>
      </c>
      <c r="B421" s="244" t="str">
        <f>Assets!$B$18</f>
        <v>Networks</v>
      </c>
      <c r="C421" s="245">
        <f>VLOOKUP(A421,Assets!$B$28:$C$47,2,FALSE)</f>
        <v>4</v>
      </c>
      <c r="D421" s="244" t="s">
        <v>379</v>
      </c>
      <c r="E421" s="246" t="str">
        <f t="shared" si="101"/>
        <v>V21</v>
      </c>
      <c r="F421" s="246" t="str">
        <f t="shared" si="102"/>
        <v>V21</v>
      </c>
      <c r="G421" s="253" t="str">
        <f t="shared" si="103"/>
        <v>A13V21</v>
      </c>
      <c r="H421" s="270">
        <f>VLOOKUP(G421,'Assets+Vulnerabilities'!$H$4:$I$318,2,FALSE)</f>
        <v>4</v>
      </c>
      <c r="I421" s="255" t="s">
        <v>152</v>
      </c>
      <c r="J421" s="246" t="str">
        <f t="shared" si="104"/>
        <v>T7.</v>
      </c>
      <c r="K421" s="246" t="str">
        <f t="shared" si="105"/>
        <v>T7</v>
      </c>
      <c r="L421" s="267">
        <f>VLOOKUP(K421,Threats!$J$4:$K$33,2,FALSE)</f>
        <v>4</v>
      </c>
      <c r="M421" s="178" t="str">
        <f t="shared" si="106"/>
        <v>A13.V21.T7</v>
      </c>
      <c r="N421" s="297">
        <f t="shared" si="114"/>
        <v>9</v>
      </c>
      <c r="O421" s="273">
        <f t="shared" si="108"/>
        <v>9</v>
      </c>
      <c r="P421"/>
    </row>
    <row r="422" spans="1:16" ht="36">
      <c r="A422" s="243" t="s">
        <v>118</v>
      </c>
      <c r="B422" s="244" t="str">
        <f>Assets!$B$18</f>
        <v>Networks</v>
      </c>
      <c r="C422" s="245">
        <f>VLOOKUP(A422,Assets!$B$28:$C$47,2,FALSE)</f>
        <v>4</v>
      </c>
      <c r="D422" s="244" t="s">
        <v>379</v>
      </c>
      <c r="E422" s="246" t="str">
        <f t="shared" si="101"/>
        <v>V21</v>
      </c>
      <c r="F422" s="246" t="str">
        <f t="shared" si="102"/>
        <v>V21</v>
      </c>
      <c r="G422" s="253" t="str">
        <f t="shared" si="103"/>
        <v>A13V21</v>
      </c>
      <c r="H422" s="270">
        <f>VLOOKUP(G422,'Assets+Vulnerabilities'!$H$4:$I$318,2,FALSE)</f>
        <v>4</v>
      </c>
      <c r="I422" s="255" t="s">
        <v>417</v>
      </c>
      <c r="J422" s="246" t="str">
        <f t="shared" si="104"/>
        <v>T8.</v>
      </c>
      <c r="K422" s="246" t="str">
        <f t="shared" si="105"/>
        <v>T8</v>
      </c>
      <c r="L422" s="267">
        <f>VLOOKUP(K422,Threats!$J$4:$K$33,2,FALSE)</f>
        <v>4</v>
      </c>
      <c r="M422" s="178" t="str">
        <f t="shared" si="106"/>
        <v>A13.V21.T8</v>
      </c>
      <c r="N422" s="297">
        <f t="shared" si="114"/>
        <v>9</v>
      </c>
      <c r="O422" s="273">
        <f t="shared" si="108"/>
        <v>9</v>
      </c>
      <c r="P422"/>
    </row>
    <row r="423" spans="1:16" ht="24">
      <c r="A423" s="243" t="s">
        <v>118</v>
      </c>
      <c r="B423" s="244" t="str">
        <f>Assets!$B$18</f>
        <v>Networks</v>
      </c>
      <c r="C423" s="245">
        <f>VLOOKUP(A423,Assets!$B$28:$C$47,2,FALSE)</f>
        <v>4</v>
      </c>
      <c r="D423" s="244" t="s">
        <v>379</v>
      </c>
      <c r="E423" s="246" t="str">
        <f t="shared" si="101"/>
        <v>V21</v>
      </c>
      <c r="F423" s="246" t="str">
        <f t="shared" si="102"/>
        <v>V21</v>
      </c>
      <c r="G423" s="253" t="str">
        <f t="shared" si="103"/>
        <v>A13V21</v>
      </c>
      <c r="H423" s="270">
        <f>VLOOKUP(G423,'Assets+Vulnerabilities'!$H$4:$I$318,2,FALSE)</f>
        <v>4</v>
      </c>
      <c r="I423" s="255" t="s">
        <v>418</v>
      </c>
      <c r="J423" s="246" t="str">
        <f t="shared" si="104"/>
        <v>T9.</v>
      </c>
      <c r="K423" s="246" t="str">
        <f t="shared" si="105"/>
        <v>T9</v>
      </c>
      <c r="L423" s="267">
        <f>VLOOKUP(K423,Threats!$J$4:$K$33,2,FALSE)</f>
        <v>3</v>
      </c>
      <c r="M423" s="178" t="str">
        <f t="shared" si="106"/>
        <v>A13.V21.T9</v>
      </c>
      <c r="N423" s="297">
        <f t="shared" si="114"/>
        <v>8</v>
      </c>
      <c r="O423" s="273">
        <f t="shared" si="108"/>
        <v>8</v>
      </c>
      <c r="P423"/>
    </row>
    <row r="424" spans="1:16" ht="24">
      <c r="A424" s="243" t="s">
        <v>118</v>
      </c>
      <c r="B424" s="244" t="str">
        <f>Assets!$B$18</f>
        <v>Networks</v>
      </c>
      <c r="C424" s="245">
        <f>VLOOKUP(A424,Assets!$B$28:$C$47,2,FALSE)</f>
        <v>4</v>
      </c>
      <c r="D424" s="244" t="s">
        <v>379</v>
      </c>
      <c r="E424" s="246" t="str">
        <f t="shared" si="101"/>
        <v>V21</v>
      </c>
      <c r="F424" s="246" t="str">
        <f t="shared" si="102"/>
        <v>V21</v>
      </c>
      <c r="G424" s="253" t="str">
        <f t="shared" si="103"/>
        <v>A13V21</v>
      </c>
      <c r="H424" s="270">
        <f>VLOOKUP(G424,'Assets+Vulnerabilities'!$H$4:$I$318,2,FALSE)</f>
        <v>4</v>
      </c>
      <c r="I424" s="255" t="s">
        <v>436</v>
      </c>
      <c r="J424" s="246" t="str">
        <f t="shared" si="104"/>
        <v>T10</v>
      </c>
      <c r="K424" s="246" t="str">
        <f t="shared" si="105"/>
        <v>T10</v>
      </c>
      <c r="L424" s="267">
        <f>VLOOKUP(K424,Threats!$J$4:$K$33,2,FALSE)</f>
        <v>4</v>
      </c>
      <c r="M424" s="178" t="str">
        <f t="shared" si="106"/>
        <v>A13.V21.T10</v>
      </c>
      <c r="N424" s="297">
        <f t="shared" si="114"/>
        <v>9</v>
      </c>
      <c r="O424" s="273">
        <f t="shared" si="108"/>
        <v>9</v>
      </c>
      <c r="P424"/>
    </row>
    <row r="425" spans="1:16" ht="24">
      <c r="A425" s="243" t="s">
        <v>118</v>
      </c>
      <c r="B425" s="244" t="str">
        <f>Assets!$B$18</f>
        <v>Networks</v>
      </c>
      <c r="C425" s="245">
        <f>VLOOKUP(A425,Assets!$B$28:$C$47,2,FALSE)</f>
        <v>4</v>
      </c>
      <c r="D425" s="244" t="s">
        <v>379</v>
      </c>
      <c r="E425" s="246" t="str">
        <f t="shared" si="101"/>
        <v>V21</v>
      </c>
      <c r="F425" s="246" t="str">
        <f t="shared" si="102"/>
        <v>V21</v>
      </c>
      <c r="G425" s="253" t="str">
        <f t="shared" si="103"/>
        <v>A13V21</v>
      </c>
      <c r="H425" s="270">
        <f>VLOOKUP(G425,'Assets+Vulnerabilities'!$H$4:$I$318,2,FALSE)</f>
        <v>4</v>
      </c>
      <c r="I425" s="255" t="s">
        <v>409</v>
      </c>
      <c r="J425" s="246" t="str">
        <f t="shared" si="104"/>
        <v>T14</v>
      </c>
      <c r="K425" s="246" t="str">
        <f t="shared" si="105"/>
        <v>T14</v>
      </c>
      <c r="L425" s="267">
        <f>VLOOKUP(K425,Threats!$J$4:$K$33,2,FALSE)</f>
        <v>4</v>
      </c>
      <c r="M425" s="178" t="str">
        <f t="shared" si="106"/>
        <v>A13.V21.T14</v>
      </c>
      <c r="N425" s="297">
        <f t="shared" si="107"/>
        <v>10</v>
      </c>
      <c r="O425" s="273">
        <f t="shared" si="108"/>
        <v>10</v>
      </c>
      <c r="P425"/>
    </row>
    <row r="426" spans="1:16" ht="24">
      <c r="A426" s="243" t="s">
        <v>118</v>
      </c>
      <c r="B426" s="244" t="str">
        <f>Assets!$B$18</f>
        <v>Networks</v>
      </c>
      <c r="C426" s="245">
        <f>VLOOKUP(A426,Assets!$B$28:$C$47,2,FALSE)</f>
        <v>4</v>
      </c>
      <c r="D426" s="244" t="s">
        <v>379</v>
      </c>
      <c r="E426" s="246" t="str">
        <f t="shared" si="101"/>
        <v>V21</v>
      </c>
      <c r="F426" s="246" t="str">
        <f t="shared" si="102"/>
        <v>V21</v>
      </c>
      <c r="G426" s="253" t="str">
        <f t="shared" si="103"/>
        <v>A13V21</v>
      </c>
      <c r="H426" s="270">
        <f>VLOOKUP(G426,'Assets+Vulnerabilities'!$H$4:$I$318,2,FALSE)</f>
        <v>4</v>
      </c>
      <c r="I426" s="255" t="s">
        <v>422</v>
      </c>
      <c r="J426" s="246" t="str">
        <f t="shared" si="104"/>
        <v>T15</v>
      </c>
      <c r="K426" s="246" t="str">
        <f t="shared" si="105"/>
        <v>T15</v>
      </c>
      <c r="L426" s="267">
        <f>VLOOKUP(K426,Threats!$J$4:$K$33,2,FALSE)</f>
        <v>3</v>
      </c>
      <c r="M426" s="178" t="str">
        <f t="shared" si="106"/>
        <v>A13.V21.T15</v>
      </c>
      <c r="N426" s="297">
        <f t="shared" si="107"/>
        <v>9</v>
      </c>
      <c r="O426" s="273">
        <f t="shared" si="108"/>
        <v>9</v>
      </c>
      <c r="P426"/>
    </row>
    <row r="427" spans="1:16" ht="24">
      <c r="A427" s="243" t="s">
        <v>118</v>
      </c>
      <c r="B427" s="244" t="str">
        <f>Assets!$B$18</f>
        <v>Networks</v>
      </c>
      <c r="C427" s="245">
        <f>VLOOKUP(A427,Assets!$B$28:$C$47,2,FALSE)</f>
        <v>4</v>
      </c>
      <c r="D427" s="244" t="s">
        <v>379</v>
      </c>
      <c r="E427" s="246" t="str">
        <f t="shared" si="101"/>
        <v>V21</v>
      </c>
      <c r="F427" s="246" t="str">
        <f t="shared" si="102"/>
        <v>V21</v>
      </c>
      <c r="G427" s="253" t="str">
        <f t="shared" si="103"/>
        <v>A13V21</v>
      </c>
      <c r="H427" s="270">
        <f>VLOOKUP(G427,'Assets+Vulnerabilities'!$H$4:$I$318,2,FALSE)</f>
        <v>4</v>
      </c>
      <c r="I427" s="255" t="s">
        <v>423</v>
      </c>
      <c r="J427" s="246" t="str">
        <f t="shared" si="104"/>
        <v>T17</v>
      </c>
      <c r="K427" s="246" t="str">
        <f t="shared" si="105"/>
        <v>T17</v>
      </c>
      <c r="L427" s="267">
        <f>VLOOKUP(K427,Threats!$J$4:$K$33,2,FALSE)</f>
        <v>2</v>
      </c>
      <c r="M427" s="178" t="str">
        <f t="shared" si="106"/>
        <v>A13.V21.T17</v>
      </c>
      <c r="N427" s="297">
        <f t="shared" si="107"/>
        <v>8</v>
      </c>
      <c r="O427" s="273">
        <f t="shared" si="108"/>
        <v>8</v>
      </c>
      <c r="P427"/>
    </row>
    <row r="428" spans="1:16" ht="24">
      <c r="A428" s="243" t="s">
        <v>118</v>
      </c>
      <c r="B428" s="244" t="str">
        <f>Assets!$B$18</f>
        <v>Networks</v>
      </c>
      <c r="C428" s="245">
        <f>VLOOKUP(A428,Assets!$B$28:$C$47,2,FALSE)</f>
        <v>4</v>
      </c>
      <c r="D428" s="244" t="s">
        <v>379</v>
      </c>
      <c r="E428" s="246" t="str">
        <f t="shared" si="101"/>
        <v>V21</v>
      </c>
      <c r="F428" s="246" t="str">
        <f t="shared" si="102"/>
        <v>V21</v>
      </c>
      <c r="G428" s="253" t="str">
        <f t="shared" si="103"/>
        <v>A13V21</v>
      </c>
      <c r="H428" s="270">
        <f>VLOOKUP(G428,'Assets+Vulnerabilities'!$H$4:$I$318,2,FALSE)</f>
        <v>4</v>
      </c>
      <c r="I428" s="255" t="s">
        <v>424</v>
      </c>
      <c r="J428" s="246" t="str">
        <f t="shared" si="104"/>
        <v>T18</v>
      </c>
      <c r="K428" s="246" t="str">
        <f t="shared" si="105"/>
        <v>T18</v>
      </c>
      <c r="L428" s="267">
        <f>VLOOKUP(K428,Threats!$J$4:$K$33,2,FALSE)</f>
        <v>2</v>
      </c>
      <c r="M428" s="178" t="str">
        <f t="shared" si="106"/>
        <v>A13.V21.T18</v>
      </c>
      <c r="N428" s="297">
        <f t="shared" si="107"/>
        <v>8</v>
      </c>
      <c r="O428" s="273">
        <f t="shared" si="108"/>
        <v>8</v>
      </c>
      <c r="P428"/>
    </row>
    <row r="429" spans="1:16" ht="24">
      <c r="A429" s="243" t="s">
        <v>118</v>
      </c>
      <c r="B429" s="244" t="str">
        <f>Assets!$B$18</f>
        <v>Networks</v>
      </c>
      <c r="C429" s="245">
        <f>VLOOKUP(A429,Assets!$B$28:$C$47,2,FALSE)</f>
        <v>4</v>
      </c>
      <c r="D429" s="244" t="s">
        <v>379</v>
      </c>
      <c r="E429" s="246" t="str">
        <f t="shared" si="101"/>
        <v>V21</v>
      </c>
      <c r="F429" s="246" t="str">
        <f t="shared" si="102"/>
        <v>V21</v>
      </c>
      <c r="G429" s="253" t="str">
        <f t="shared" si="103"/>
        <v>A13V21</v>
      </c>
      <c r="H429" s="270">
        <f>VLOOKUP(G429,'Assets+Vulnerabilities'!$H$4:$I$318,2,FALSE)</f>
        <v>4</v>
      </c>
      <c r="I429" s="255" t="s">
        <v>425</v>
      </c>
      <c r="J429" s="246" t="str">
        <f t="shared" si="104"/>
        <v>T19</v>
      </c>
      <c r="K429" s="246" t="str">
        <f t="shared" si="105"/>
        <v>T19</v>
      </c>
      <c r="L429" s="267">
        <f>VLOOKUP(K429,Threats!$J$4:$K$33,2,FALSE)</f>
        <v>2</v>
      </c>
      <c r="M429" s="178" t="str">
        <f t="shared" si="106"/>
        <v>A13.V21.T19</v>
      </c>
      <c r="N429" s="297">
        <f>C429+H429+L429-3</f>
        <v>7</v>
      </c>
      <c r="O429" s="273">
        <f t="shared" si="108"/>
        <v>7</v>
      </c>
      <c r="P429"/>
    </row>
    <row r="430" spans="1:16" ht="36">
      <c r="A430" s="243" t="s">
        <v>118</v>
      </c>
      <c r="B430" s="244" t="str">
        <f>Assets!$B$18</f>
        <v>Networks</v>
      </c>
      <c r="C430" s="245">
        <f>VLOOKUP(A430,Assets!$B$28:$C$47,2,FALSE)</f>
        <v>4</v>
      </c>
      <c r="D430" s="244" t="s">
        <v>379</v>
      </c>
      <c r="E430" s="246" t="str">
        <f t="shared" si="101"/>
        <v>V21</v>
      </c>
      <c r="F430" s="246" t="str">
        <f t="shared" si="102"/>
        <v>V21</v>
      </c>
      <c r="G430" s="253" t="str">
        <f t="shared" si="103"/>
        <v>A13V21</v>
      </c>
      <c r="H430" s="270">
        <f>VLOOKUP(G430,'Assets+Vulnerabilities'!$H$4:$I$318,2,FALSE)</f>
        <v>4</v>
      </c>
      <c r="I430" s="255" t="s">
        <v>432</v>
      </c>
      <c r="J430" s="246" t="str">
        <f t="shared" si="104"/>
        <v>T20</v>
      </c>
      <c r="K430" s="246" t="str">
        <f t="shared" si="105"/>
        <v>T20</v>
      </c>
      <c r="L430" s="267">
        <f>VLOOKUP(K430,Threats!$J$4:$K$33,2,FALSE)</f>
        <v>3</v>
      </c>
      <c r="M430" s="178" t="str">
        <f t="shared" si="106"/>
        <v>A13.V21.T20</v>
      </c>
      <c r="N430" s="297">
        <f t="shared" si="107"/>
        <v>9</v>
      </c>
      <c r="O430" s="273">
        <f t="shared" si="108"/>
        <v>9</v>
      </c>
      <c r="P430"/>
    </row>
    <row r="431" spans="1:16" ht="24">
      <c r="A431" s="243" t="s">
        <v>118</v>
      </c>
      <c r="B431" s="244" t="str">
        <f>Assets!$B$18</f>
        <v>Networks</v>
      </c>
      <c r="C431" s="245">
        <f>VLOOKUP(A431,Assets!$B$28:$C$47,2,FALSE)</f>
        <v>4</v>
      </c>
      <c r="D431" s="244" t="s">
        <v>379</v>
      </c>
      <c r="E431" s="246" t="str">
        <f t="shared" si="101"/>
        <v>V21</v>
      </c>
      <c r="F431" s="246" t="str">
        <f t="shared" si="102"/>
        <v>V21</v>
      </c>
      <c r="G431" s="253" t="str">
        <f t="shared" si="103"/>
        <v>A13V21</v>
      </c>
      <c r="H431" s="270">
        <f>VLOOKUP(G431,'Assets+Vulnerabilities'!$H$4:$I$318,2,FALSE)</f>
        <v>4</v>
      </c>
      <c r="I431" s="255" t="s">
        <v>426</v>
      </c>
      <c r="J431" s="246" t="str">
        <f t="shared" si="104"/>
        <v>T21</v>
      </c>
      <c r="K431" s="246" t="str">
        <f t="shared" si="105"/>
        <v>T21</v>
      </c>
      <c r="L431" s="267">
        <f>VLOOKUP(K431,Threats!$J$4:$K$33,2,FALSE)</f>
        <v>4</v>
      </c>
      <c r="M431" s="178" t="str">
        <f t="shared" si="106"/>
        <v>A13.V21.T21</v>
      </c>
      <c r="N431" s="297">
        <f t="shared" si="107"/>
        <v>10</v>
      </c>
      <c r="O431" s="273">
        <f t="shared" si="108"/>
        <v>10</v>
      </c>
      <c r="P431"/>
    </row>
    <row r="432" spans="1:16" ht="24">
      <c r="A432" s="243" t="s">
        <v>118</v>
      </c>
      <c r="B432" s="244" t="str">
        <f>Assets!$B$18</f>
        <v>Networks</v>
      </c>
      <c r="C432" s="245">
        <f>VLOOKUP(A432,Assets!$B$28:$C$47,2,FALSE)</f>
        <v>4</v>
      </c>
      <c r="D432" s="244" t="s">
        <v>379</v>
      </c>
      <c r="E432" s="246" t="str">
        <f t="shared" si="101"/>
        <v>V21</v>
      </c>
      <c r="F432" s="246" t="str">
        <f t="shared" si="102"/>
        <v>V21</v>
      </c>
      <c r="G432" s="253" t="str">
        <f t="shared" si="103"/>
        <v>A13V21</v>
      </c>
      <c r="H432" s="270">
        <f>VLOOKUP(G432,'Assets+Vulnerabilities'!$H$4:$I$318,2,FALSE)</f>
        <v>4</v>
      </c>
      <c r="I432" s="255" t="s">
        <v>434</v>
      </c>
      <c r="J432" s="246" t="str">
        <f t="shared" si="104"/>
        <v>T24</v>
      </c>
      <c r="K432" s="246" t="str">
        <f t="shared" si="105"/>
        <v>T24</v>
      </c>
      <c r="L432" s="267">
        <f>VLOOKUP(K432,Threats!$J$4:$K$33,2,FALSE)</f>
        <v>3</v>
      </c>
      <c r="M432" s="178" t="str">
        <f t="shared" si="106"/>
        <v>A13.V21.T24</v>
      </c>
      <c r="N432" s="297">
        <f t="shared" si="107"/>
        <v>9</v>
      </c>
      <c r="O432" s="273">
        <f t="shared" si="108"/>
        <v>9</v>
      </c>
      <c r="P432"/>
    </row>
    <row r="433" spans="1:16" ht="24">
      <c r="A433" s="243" t="s">
        <v>118</v>
      </c>
      <c r="B433" s="244" t="str">
        <f>Assets!$B$18</f>
        <v>Networks</v>
      </c>
      <c r="C433" s="245">
        <f>VLOOKUP(A433,Assets!$B$28:$C$47,2,FALSE)</f>
        <v>4</v>
      </c>
      <c r="D433" s="244" t="s">
        <v>379</v>
      </c>
      <c r="E433" s="246" t="str">
        <f t="shared" si="101"/>
        <v>V21</v>
      </c>
      <c r="F433" s="246" t="str">
        <f t="shared" si="102"/>
        <v>V21</v>
      </c>
      <c r="G433" s="253" t="str">
        <f t="shared" si="103"/>
        <v>A13V21</v>
      </c>
      <c r="H433" s="270">
        <f>VLOOKUP(G433,'Assets+Vulnerabilities'!$H$4:$I$318,2,FALSE)</f>
        <v>4</v>
      </c>
      <c r="I433" s="255" t="s">
        <v>427</v>
      </c>
      <c r="J433" s="246" t="str">
        <f t="shared" si="104"/>
        <v>T29</v>
      </c>
      <c r="K433" s="246" t="str">
        <f t="shared" si="105"/>
        <v>T29</v>
      </c>
      <c r="L433" s="267">
        <f>VLOOKUP(K433,Threats!$J$4:$K$33,2,FALSE)</f>
        <v>2</v>
      </c>
      <c r="M433" s="178" t="str">
        <f t="shared" si="106"/>
        <v>A13.V21.T29</v>
      </c>
      <c r="N433" s="297">
        <f>C433+H433+L433-3</f>
        <v>7</v>
      </c>
      <c r="O433" s="273">
        <f t="shared" si="108"/>
        <v>7</v>
      </c>
      <c r="P433"/>
    </row>
    <row r="434" spans="1:16" ht="24">
      <c r="A434" s="243" t="s">
        <v>118</v>
      </c>
      <c r="B434" s="244" t="str">
        <f>Assets!$B$18</f>
        <v>Networks</v>
      </c>
      <c r="C434" s="245">
        <f>VLOOKUP(A434,Assets!$B$28:$C$47,2,FALSE)</f>
        <v>4</v>
      </c>
      <c r="D434" s="244" t="s">
        <v>379</v>
      </c>
      <c r="E434" s="246" t="str">
        <f t="shared" si="101"/>
        <v>V21</v>
      </c>
      <c r="F434" s="246" t="str">
        <f t="shared" si="102"/>
        <v>V21</v>
      </c>
      <c r="G434" s="253" t="str">
        <f t="shared" si="103"/>
        <v>A13V21</v>
      </c>
      <c r="H434" s="270">
        <f>VLOOKUP(G434,'Assets+Vulnerabilities'!$H$4:$I$318,2,FALSE)</f>
        <v>4</v>
      </c>
      <c r="I434" s="255" t="s">
        <v>151</v>
      </c>
      <c r="J434" s="246" t="str">
        <f t="shared" si="104"/>
        <v>T5.</v>
      </c>
      <c r="K434" s="246" t="str">
        <f t="shared" si="105"/>
        <v>T5</v>
      </c>
      <c r="L434" s="267">
        <f>VLOOKUP(K434,Threats!$J$4:$K$33,2,FALSE)</f>
        <v>3</v>
      </c>
      <c r="M434" s="178" t="str">
        <f t="shared" si="106"/>
        <v>A13.V21.T5</v>
      </c>
      <c r="N434" s="297">
        <f t="shared" si="107"/>
        <v>9</v>
      </c>
      <c r="O434" s="273">
        <f t="shared" si="108"/>
        <v>9</v>
      </c>
      <c r="P434"/>
    </row>
    <row r="435" spans="1:16" ht="24">
      <c r="A435" s="243" t="s">
        <v>118</v>
      </c>
      <c r="B435" s="244" t="str">
        <f>Assets!$B$18</f>
        <v>Networks</v>
      </c>
      <c r="C435" s="245">
        <f>VLOOKUP(A435,Assets!$B$28:$C$47,2,FALSE)</f>
        <v>4</v>
      </c>
      <c r="D435" s="244" t="s">
        <v>379</v>
      </c>
      <c r="E435" s="246" t="str">
        <f t="shared" si="101"/>
        <v>V21</v>
      </c>
      <c r="F435" s="246" t="str">
        <f t="shared" si="102"/>
        <v>V21</v>
      </c>
      <c r="G435" s="253" t="str">
        <f t="shared" si="103"/>
        <v>A13V21</v>
      </c>
      <c r="H435" s="270">
        <f>VLOOKUP(G435,'Assets+Vulnerabilities'!$H$4:$I$318,2,FALSE)</f>
        <v>4</v>
      </c>
      <c r="I435" s="255" t="s">
        <v>431</v>
      </c>
      <c r="J435" s="246" t="str">
        <f t="shared" si="104"/>
        <v>T6.</v>
      </c>
      <c r="K435" s="246" t="str">
        <f t="shared" si="105"/>
        <v>T6</v>
      </c>
      <c r="L435" s="267">
        <f>VLOOKUP(K435,Threats!$J$4:$K$33,2,FALSE)</f>
        <v>4</v>
      </c>
      <c r="M435" s="178" t="str">
        <f t="shared" si="106"/>
        <v>A13.V21.T6</v>
      </c>
      <c r="N435" s="297">
        <f t="shared" ref="N435:N436" si="115">C435+H435+L435-3</f>
        <v>9</v>
      </c>
      <c r="O435" s="273">
        <f t="shared" si="108"/>
        <v>9</v>
      </c>
      <c r="P435"/>
    </row>
    <row r="436" spans="1:16" ht="36">
      <c r="A436" s="243" t="s">
        <v>118</v>
      </c>
      <c r="B436" s="244" t="str">
        <f>Assets!$B$18</f>
        <v>Networks</v>
      </c>
      <c r="C436" s="245">
        <f>VLOOKUP(A436,Assets!$B$28:$C$47,2,FALSE)</f>
        <v>4</v>
      </c>
      <c r="D436" s="244" t="s">
        <v>379</v>
      </c>
      <c r="E436" s="246" t="str">
        <f t="shared" si="101"/>
        <v>V21</v>
      </c>
      <c r="F436" s="246" t="str">
        <f t="shared" si="102"/>
        <v>V21</v>
      </c>
      <c r="G436" s="253" t="str">
        <f t="shared" si="103"/>
        <v>A13V21</v>
      </c>
      <c r="H436" s="270">
        <f>VLOOKUP(G436,'Assets+Vulnerabilities'!$H$4:$I$318,2,FALSE)</f>
        <v>4</v>
      </c>
      <c r="I436" s="255" t="s">
        <v>417</v>
      </c>
      <c r="J436" s="246" t="str">
        <f t="shared" si="104"/>
        <v>T8.</v>
      </c>
      <c r="K436" s="246" t="str">
        <f t="shared" si="105"/>
        <v>T8</v>
      </c>
      <c r="L436" s="267">
        <f>VLOOKUP(K436,Threats!$J$4:$K$33,2,FALSE)</f>
        <v>4</v>
      </c>
      <c r="M436" s="178" t="str">
        <f t="shared" si="106"/>
        <v>A13.V21.T8</v>
      </c>
      <c r="N436" s="297">
        <f t="shared" si="115"/>
        <v>9</v>
      </c>
      <c r="O436" s="273">
        <f t="shared" si="108"/>
        <v>9</v>
      </c>
      <c r="P436"/>
    </row>
    <row r="437" spans="1:16" ht="24">
      <c r="A437" s="243" t="s">
        <v>118</v>
      </c>
      <c r="B437" s="244" t="str">
        <f>Assets!$B$18</f>
        <v>Networks</v>
      </c>
      <c r="C437" s="245">
        <f>VLOOKUP(A437,Assets!$B$28:$C$47,2,FALSE)</f>
        <v>4</v>
      </c>
      <c r="D437" s="244" t="s">
        <v>379</v>
      </c>
      <c r="E437" s="246" t="str">
        <f t="shared" si="101"/>
        <v>V21</v>
      </c>
      <c r="F437" s="246" t="str">
        <f t="shared" si="102"/>
        <v>V21</v>
      </c>
      <c r="G437" s="253" t="str">
        <f t="shared" si="103"/>
        <v>A13V21</v>
      </c>
      <c r="H437" s="270">
        <f>VLOOKUP(G437,'Assets+Vulnerabilities'!$H$4:$I$318,2,FALSE)</f>
        <v>4</v>
      </c>
      <c r="I437" s="255" t="s">
        <v>409</v>
      </c>
      <c r="J437" s="246" t="str">
        <f t="shared" si="104"/>
        <v>T14</v>
      </c>
      <c r="K437" s="246" t="str">
        <f t="shared" si="105"/>
        <v>T14</v>
      </c>
      <c r="L437" s="267">
        <f>VLOOKUP(K437,Threats!$J$4:$K$33,2,FALSE)</f>
        <v>4</v>
      </c>
      <c r="M437" s="178" t="str">
        <f t="shared" si="106"/>
        <v>A13.V21.T14</v>
      </c>
      <c r="N437" s="297">
        <f t="shared" si="107"/>
        <v>10</v>
      </c>
      <c r="O437" s="273">
        <f t="shared" si="108"/>
        <v>10</v>
      </c>
      <c r="P437"/>
    </row>
    <row r="438" spans="1:16" ht="24">
      <c r="A438" s="243" t="s">
        <v>118</v>
      </c>
      <c r="B438" s="244" t="str">
        <f>Assets!$B$18</f>
        <v>Networks</v>
      </c>
      <c r="C438" s="245">
        <f>VLOOKUP(A438,Assets!$B$28:$C$47,2,FALSE)</f>
        <v>4</v>
      </c>
      <c r="D438" s="244" t="s">
        <v>441</v>
      </c>
      <c r="E438" s="246" t="str">
        <f t="shared" si="101"/>
        <v>V39</v>
      </c>
      <c r="F438" s="246" t="str">
        <f t="shared" si="102"/>
        <v>V39</v>
      </c>
      <c r="G438" s="253" t="str">
        <f t="shared" si="103"/>
        <v>A13V39</v>
      </c>
      <c r="H438" s="270">
        <f>VLOOKUP(G438,'Assets+Vulnerabilities'!$H$4:$I$318,2,FALSE)</f>
        <v>4</v>
      </c>
      <c r="I438" s="255" t="s">
        <v>410</v>
      </c>
      <c r="J438" s="246" t="str">
        <f t="shared" si="104"/>
        <v>T1.</v>
      </c>
      <c r="K438" s="246" t="str">
        <f t="shared" si="105"/>
        <v>T1</v>
      </c>
      <c r="L438" s="267">
        <f>VLOOKUP(K438,Threats!$J$4:$K$33,2,FALSE)</f>
        <v>3</v>
      </c>
      <c r="M438" s="178" t="str">
        <f t="shared" si="106"/>
        <v>A13.V39.T1</v>
      </c>
      <c r="N438" s="297">
        <f t="shared" si="107"/>
        <v>9</v>
      </c>
      <c r="O438" s="273">
        <f t="shared" si="108"/>
        <v>9</v>
      </c>
      <c r="P438"/>
    </row>
    <row r="439" spans="1:16" ht="24">
      <c r="A439" s="243" t="s">
        <v>118</v>
      </c>
      <c r="B439" s="244" t="str">
        <f>Assets!$B$18</f>
        <v>Networks</v>
      </c>
      <c r="C439" s="245">
        <f>VLOOKUP(A439,Assets!$B$28:$C$47,2,FALSE)</f>
        <v>4</v>
      </c>
      <c r="D439" s="244" t="s">
        <v>441</v>
      </c>
      <c r="E439" s="246" t="str">
        <f t="shared" si="101"/>
        <v>V39</v>
      </c>
      <c r="F439" s="246" t="str">
        <f t="shared" si="102"/>
        <v>V39</v>
      </c>
      <c r="G439" s="253" t="str">
        <f t="shared" si="103"/>
        <v>A13V39</v>
      </c>
      <c r="H439" s="270">
        <f>VLOOKUP(G439,'Assets+Vulnerabilities'!$H$4:$I$318,2,FALSE)</f>
        <v>4</v>
      </c>
      <c r="I439" s="255" t="s">
        <v>411</v>
      </c>
      <c r="J439" s="246" t="str">
        <f t="shared" si="104"/>
        <v>T4.</v>
      </c>
      <c r="K439" s="246" t="str">
        <f t="shared" si="105"/>
        <v>T4</v>
      </c>
      <c r="L439" s="267">
        <f>VLOOKUP(K439,Threats!$J$4:$K$33,2,FALSE)</f>
        <v>3</v>
      </c>
      <c r="M439" s="178" t="str">
        <f t="shared" si="106"/>
        <v>A13.V39.T4</v>
      </c>
      <c r="N439" s="297">
        <f t="shared" ref="N439:N443" si="116">C439+H439+L439-3</f>
        <v>8</v>
      </c>
      <c r="O439" s="273">
        <f t="shared" si="108"/>
        <v>8</v>
      </c>
      <c r="P439"/>
    </row>
    <row r="440" spans="1:16" ht="36">
      <c r="A440" s="243" t="s">
        <v>118</v>
      </c>
      <c r="B440" s="244" t="str">
        <f>Assets!$B$18</f>
        <v>Networks</v>
      </c>
      <c r="C440" s="245">
        <f>VLOOKUP(A440,Assets!$B$28:$C$47,2,FALSE)</f>
        <v>4</v>
      </c>
      <c r="D440" s="244" t="s">
        <v>441</v>
      </c>
      <c r="E440" s="246" t="str">
        <f t="shared" si="101"/>
        <v>V39</v>
      </c>
      <c r="F440" s="246" t="str">
        <f t="shared" si="102"/>
        <v>V39</v>
      </c>
      <c r="G440" s="253" t="str">
        <f t="shared" si="103"/>
        <v>A13V39</v>
      </c>
      <c r="H440" s="270">
        <f>VLOOKUP(G440,'Assets+Vulnerabilities'!$H$4:$I$318,2,FALSE)</f>
        <v>4</v>
      </c>
      <c r="I440" s="255" t="s">
        <v>417</v>
      </c>
      <c r="J440" s="246" t="str">
        <f t="shared" si="104"/>
        <v>T8.</v>
      </c>
      <c r="K440" s="246" t="str">
        <f t="shared" si="105"/>
        <v>T8</v>
      </c>
      <c r="L440" s="267">
        <f>VLOOKUP(K440,Threats!$J$4:$K$33,2,FALSE)</f>
        <v>4</v>
      </c>
      <c r="M440" s="178" t="str">
        <f t="shared" si="106"/>
        <v>A13.V39.T8</v>
      </c>
      <c r="N440" s="297">
        <f t="shared" si="116"/>
        <v>9</v>
      </c>
      <c r="O440" s="273">
        <f t="shared" si="108"/>
        <v>9</v>
      </c>
      <c r="P440"/>
    </row>
    <row r="441" spans="1:16" ht="24">
      <c r="A441" s="243" t="s">
        <v>118</v>
      </c>
      <c r="B441" s="244" t="str">
        <f>Assets!$B$18</f>
        <v>Networks</v>
      </c>
      <c r="C441" s="245">
        <f>VLOOKUP(A441,Assets!$B$28:$C$47,2,FALSE)</f>
        <v>4</v>
      </c>
      <c r="D441" s="244" t="s">
        <v>441</v>
      </c>
      <c r="E441" s="246" t="str">
        <f t="shared" si="101"/>
        <v>V39</v>
      </c>
      <c r="F441" s="246" t="str">
        <f t="shared" si="102"/>
        <v>V39</v>
      </c>
      <c r="G441" s="253" t="str">
        <f t="shared" si="103"/>
        <v>A13V39</v>
      </c>
      <c r="H441" s="270">
        <f>VLOOKUP(G441,'Assets+Vulnerabilities'!$H$4:$I$318,2,FALSE)</f>
        <v>4</v>
      </c>
      <c r="I441" s="255" t="s">
        <v>436</v>
      </c>
      <c r="J441" s="246" t="str">
        <f t="shared" si="104"/>
        <v>T10</v>
      </c>
      <c r="K441" s="246" t="str">
        <f t="shared" si="105"/>
        <v>T10</v>
      </c>
      <c r="L441" s="267">
        <f>VLOOKUP(K441,Threats!$J$4:$K$33,2,FALSE)</f>
        <v>4</v>
      </c>
      <c r="M441" s="178" t="str">
        <f t="shared" si="106"/>
        <v>A13.V39.T10</v>
      </c>
      <c r="N441" s="297">
        <f t="shared" si="116"/>
        <v>9</v>
      </c>
      <c r="O441" s="273">
        <f t="shared" si="108"/>
        <v>9</v>
      </c>
      <c r="P441"/>
    </row>
    <row r="442" spans="1:16" ht="24">
      <c r="A442" s="243" t="s">
        <v>118</v>
      </c>
      <c r="B442" s="244" t="str">
        <f>Assets!$B$18</f>
        <v>Networks</v>
      </c>
      <c r="C442" s="245">
        <f>VLOOKUP(A442,Assets!$B$28:$C$47,2,FALSE)</f>
        <v>4</v>
      </c>
      <c r="D442" s="244" t="s">
        <v>441</v>
      </c>
      <c r="E442" s="246" t="str">
        <f t="shared" si="101"/>
        <v>V39</v>
      </c>
      <c r="F442" s="246" t="str">
        <f t="shared" si="102"/>
        <v>V39</v>
      </c>
      <c r="G442" s="253" t="str">
        <f t="shared" si="103"/>
        <v>A13V39</v>
      </c>
      <c r="H442" s="270">
        <f>VLOOKUP(G442,'Assets+Vulnerabilities'!$H$4:$I$318,2,FALSE)</f>
        <v>4</v>
      </c>
      <c r="I442" s="255" t="s">
        <v>480</v>
      </c>
      <c r="J442" s="246" t="str">
        <f t="shared" si="104"/>
        <v>T12</v>
      </c>
      <c r="K442" s="246" t="str">
        <f t="shared" si="105"/>
        <v>T12</v>
      </c>
      <c r="L442" s="267">
        <f>VLOOKUP(K442,Threats!$J$4:$K$33,2,FALSE)</f>
        <v>4</v>
      </c>
      <c r="M442" s="178" t="str">
        <f t="shared" si="106"/>
        <v>A13.V39.T12</v>
      </c>
      <c r="N442" s="297">
        <f t="shared" si="116"/>
        <v>9</v>
      </c>
      <c r="O442" s="273">
        <f t="shared" si="108"/>
        <v>9</v>
      </c>
      <c r="P442"/>
    </row>
    <row r="443" spans="1:16" ht="24">
      <c r="A443" s="243" t="s">
        <v>118</v>
      </c>
      <c r="B443" s="244" t="str">
        <f>Assets!$B$18</f>
        <v>Networks</v>
      </c>
      <c r="C443" s="245">
        <f>VLOOKUP(A443,Assets!$B$28:$C$47,2,FALSE)</f>
        <v>4</v>
      </c>
      <c r="D443" s="244" t="s">
        <v>441</v>
      </c>
      <c r="E443" s="246" t="str">
        <f t="shared" si="101"/>
        <v>V39</v>
      </c>
      <c r="F443" s="246" t="str">
        <f t="shared" si="102"/>
        <v>V39</v>
      </c>
      <c r="G443" s="253" t="str">
        <f t="shared" si="103"/>
        <v>A13V39</v>
      </c>
      <c r="H443" s="270">
        <f>VLOOKUP(G443,'Assets+Vulnerabilities'!$H$4:$I$318,2,FALSE)</f>
        <v>4</v>
      </c>
      <c r="I443" s="255" t="s">
        <v>425</v>
      </c>
      <c r="J443" s="246" t="str">
        <f t="shared" si="104"/>
        <v>T19</v>
      </c>
      <c r="K443" s="246" t="str">
        <f t="shared" si="105"/>
        <v>T19</v>
      </c>
      <c r="L443" s="267">
        <f>VLOOKUP(K443,Threats!$J$4:$K$33,2,FALSE)</f>
        <v>2</v>
      </c>
      <c r="M443" s="178" t="str">
        <f t="shared" si="106"/>
        <v>A13.V39.T19</v>
      </c>
      <c r="N443" s="297">
        <f t="shared" si="116"/>
        <v>7</v>
      </c>
      <c r="O443" s="273">
        <f t="shared" si="108"/>
        <v>7</v>
      </c>
      <c r="P443"/>
    </row>
    <row r="444" spans="1:16" ht="36">
      <c r="A444" s="243" t="s">
        <v>118</v>
      </c>
      <c r="B444" s="244" t="str">
        <f>Assets!$B$18</f>
        <v>Networks</v>
      </c>
      <c r="C444" s="245">
        <f>VLOOKUP(A444,Assets!$B$28:$C$47,2,FALSE)</f>
        <v>4</v>
      </c>
      <c r="D444" s="244" t="s">
        <v>441</v>
      </c>
      <c r="E444" s="246" t="str">
        <f t="shared" si="101"/>
        <v>V39</v>
      </c>
      <c r="F444" s="246" t="str">
        <f t="shared" si="102"/>
        <v>V39</v>
      </c>
      <c r="G444" s="253" t="str">
        <f t="shared" si="103"/>
        <v>A13V39</v>
      </c>
      <c r="H444" s="270">
        <f>VLOOKUP(G444,'Assets+Vulnerabilities'!$H$4:$I$318,2,FALSE)</f>
        <v>4</v>
      </c>
      <c r="I444" s="255" t="s">
        <v>432</v>
      </c>
      <c r="J444" s="246" t="str">
        <f t="shared" si="104"/>
        <v>T20</v>
      </c>
      <c r="K444" s="246" t="str">
        <f t="shared" si="105"/>
        <v>T20</v>
      </c>
      <c r="L444" s="267">
        <f>VLOOKUP(K444,Threats!$J$4:$K$33,2,FALSE)</f>
        <v>3</v>
      </c>
      <c r="M444" s="178" t="str">
        <f t="shared" si="106"/>
        <v>A13.V39.T20</v>
      </c>
      <c r="N444" s="297">
        <f t="shared" si="107"/>
        <v>9</v>
      </c>
      <c r="O444" s="273">
        <f t="shared" si="108"/>
        <v>9</v>
      </c>
      <c r="P444"/>
    </row>
    <row r="445" spans="1:16" ht="24">
      <c r="A445" s="243" t="s">
        <v>118</v>
      </c>
      <c r="B445" s="244" t="str">
        <f>Assets!$B$18</f>
        <v>Networks</v>
      </c>
      <c r="C445" s="245">
        <f>VLOOKUP(A445,Assets!$B$28:$C$47,2,FALSE)</f>
        <v>4</v>
      </c>
      <c r="D445" s="244" t="s">
        <v>441</v>
      </c>
      <c r="E445" s="246" t="str">
        <f t="shared" si="101"/>
        <v>V39</v>
      </c>
      <c r="F445" s="246" t="str">
        <f t="shared" si="102"/>
        <v>V39</v>
      </c>
      <c r="G445" s="253" t="str">
        <f t="shared" si="103"/>
        <v>A13V39</v>
      </c>
      <c r="H445" s="270">
        <f>VLOOKUP(G445,'Assets+Vulnerabilities'!$H$4:$I$318,2,FALSE)</f>
        <v>4</v>
      </c>
      <c r="I445" s="255" t="s">
        <v>434</v>
      </c>
      <c r="J445" s="246" t="str">
        <f t="shared" si="104"/>
        <v>T24</v>
      </c>
      <c r="K445" s="246" t="str">
        <f t="shared" si="105"/>
        <v>T24</v>
      </c>
      <c r="L445" s="267">
        <f>VLOOKUP(K445,Threats!$J$4:$K$33,2,FALSE)</f>
        <v>3</v>
      </c>
      <c r="M445" s="178" t="str">
        <f t="shared" si="106"/>
        <v>A13.V39.T24</v>
      </c>
      <c r="N445" s="297">
        <f t="shared" si="107"/>
        <v>9</v>
      </c>
      <c r="O445" s="273">
        <f t="shared" si="108"/>
        <v>9</v>
      </c>
      <c r="P445"/>
    </row>
    <row r="446" spans="1:16" ht="24">
      <c r="A446" s="243" t="s">
        <v>118</v>
      </c>
      <c r="B446" s="244" t="str">
        <f>Assets!$B$18</f>
        <v>Networks</v>
      </c>
      <c r="C446" s="245">
        <f>VLOOKUP(A446,Assets!$B$28:$C$47,2,FALSE)</f>
        <v>4</v>
      </c>
      <c r="D446" s="244" t="s">
        <v>441</v>
      </c>
      <c r="E446" s="246" t="str">
        <f t="shared" si="101"/>
        <v>V39</v>
      </c>
      <c r="F446" s="246" t="str">
        <f t="shared" si="102"/>
        <v>V39</v>
      </c>
      <c r="G446" s="253" t="str">
        <f t="shared" si="103"/>
        <v>A13V39</v>
      </c>
      <c r="H446" s="270">
        <f>VLOOKUP(G446,'Assets+Vulnerabilities'!$H$4:$I$318,2,FALSE)</f>
        <v>4</v>
      </c>
      <c r="I446" s="255" t="s">
        <v>427</v>
      </c>
      <c r="J446" s="246" t="str">
        <f t="shared" si="104"/>
        <v>T29</v>
      </c>
      <c r="K446" s="246" t="str">
        <f t="shared" si="105"/>
        <v>T29</v>
      </c>
      <c r="L446" s="267">
        <f>VLOOKUP(K446,Threats!$J$4:$K$33,2,FALSE)</f>
        <v>2</v>
      </c>
      <c r="M446" s="178" t="str">
        <f t="shared" si="106"/>
        <v>A13.V39.T29</v>
      </c>
      <c r="N446" s="297">
        <f t="shared" ref="N446:N451" si="117">C446+H446+L446-3</f>
        <v>7</v>
      </c>
      <c r="O446" s="273">
        <f t="shared" si="108"/>
        <v>7</v>
      </c>
      <c r="P446"/>
    </row>
    <row r="447" spans="1:16" ht="24">
      <c r="A447" s="243" t="s">
        <v>118</v>
      </c>
      <c r="B447" s="244" t="str">
        <f>Assets!$B$18</f>
        <v>Networks</v>
      </c>
      <c r="C447" s="245">
        <f>VLOOKUP(A447,Assets!$B$28:$C$47,2,FALSE)</f>
        <v>4</v>
      </c>
      <c r="D447" s="244" t="s">
        <v>441</v>
      </c>
      <c r="E447" s="246" t="str">
        <f t="shared" si="101"/>
        <v>V39</v>
      </c>
      <c r="F447" s="246" t="str">
        <f t="shared" si="102"/>
        <v>V39</v>
      </c>
      <c r="G447" s="253" t="str">
        <f t="shared" si="103"/>
        <v>A13V39</v>
      </c>
      <c r="H447" s="270">
        <f>VLOOKUP(G447,'Assets+Vulnerabilities'!$H$4:$I$318,2,FALSE)</f>
        <v>4</v>
      </c>
      <c r="I447" s="255" t="s">
        <v>408</v>
      </c>
      <c r="J447" s="246" t="str">
        <f t="shared" si="104"/>
        <v>T2.</v>
      </c>
      <c r="K447" s="246" t="str">
        <f t="shared" si="105"/>
        <v>T2</v>
      </c>
      <c r="L447" s="267">
        <f>VLOOKUP(K447,Threats!$J$4:$K$33,2,FALSE)</f>
        <v>5</v>
      </c>
      <c r="M447" s="178" t="str">
        <f t="shared" si="106"/>
        <v>A13.V39.T2</v>
      </c>
      <c r="N447" s="297">
        <f t="shared" si="117"/>
        <v>10</v>
      </c>
      <c r="O447" s="273">
        <f t="shared" si="108"/>
        <v>10</v>
      </c>
      <c r="P447"/>
    </row>
    <row r="448" spans="1:16" ht="48">
      <c r="A448" s="243" t="s">
        <v>122</v>
      </c>
      <c r="B448" s="244" t="str">
        <f>Assets!$B$19</f>
        <v>State databases</v>
      </c>
      <c r="C448" s="245">
        <f>VLOOKUP(A448,Assets!$B$28:$C$47,2,FALSE)</f>
        <v>4.2</v>
      </c>
      <c r="D448" s="244" t="s">
        <v>376</v>
      </c>
      <c r="E448" s="246" t="str">
        <f t="shared" si="101"/>
        <v>V1.</v>
      </c>
      <c r="F448" s="246" t="str">
        <f t="shared" si="102"/>
        <v>V1</v>
      </c>
      <c r="G448" s="253" t="str">
        <f t="shared" si="103"/>
        <v>A14V1</v>
      </c>
      <c r="H448" s="254">
        <f>VLOOKUP(G448,'Assets+Vulnerabilities'!$H$4:$I$318,2,FALSE)</f>
        <v>3</v>
      </c>
      <c r="I448" s="255" t="s">
        <v>431</v>
      </c>
      <c r="J448" s="246" t="str">
        <f t="shared" si="104"/>
        <v>T6.</v>
      </c>
      <c r="K448" s="246" t="str">
        <f t="shared" si="105"/>
        <v>T6</v>
      </c>
      <c r="L448" s="178">
        <f>VLOOKUP(K448,Threats!$J$4:$K$33,2,FALSE)</f>
        <v>4</v>
      </c>
      <c r="M448" s="178" t="str">
        <f t="shared" si="106"/>
        <v>A14.V1.T6</v>
      </c>
      <c r="N448" s="297">
        <f t="shared" si="117"/>
        <v>8.1999999999999993</v>
      </c>
      <c r="O448" s="273">
        <f t="shared" si="108"/>
        <v>8</v>
      </c>
      <c r="P448"/>
    </row>
    <row r="449" spans="1:16" ht="48">
      <c r="A449" s="243" t="s">
        <v>122</v>
      </c>
      <c r="B449" s="244" t="str">
        <f>Assets!$B$19</f>
        <v>State databases</v>
      </c>
      <c r="C449" s="245">
        <f>VLOOKUP(A449,Assets!$B$28:$C$47,2,FALSE)</f>
        <v>4.2</v>
      </c>
      <c r="D449" s="244" t="s">
        <v>376</v>
      </c>
      <c r="E449" s="246" t="str">
        <f t="shared" si="101"/>
        <v>V1.</v>
      </c>
      <c r="F449" s="246" t="str">
        <f t="shared" si="102"/>
        <v>V1</v>
      </c>
      <c r="G449" s="253" t="str">
        <f t="shared" si="103"/>
        <v>A14V1</v>
      </c>
      <c r="H449" s="254">
        <f>VLOOKUP(G449,'Assets+Vulnerabilities'!$H$4:$I$318,2,FALSE)</f>
        <v>3</v>
      </c>
      <c r="I449" s="255" t="s">
        <v>417</v>
      </c>
      <c r="J449" s="246" t="str">
        <f t="shared" si="104"/>
        <v>T8.</v>
      </c>
      <c r="K449" s="246" t="str">
        <f t="shared" si="105"/>
        <v>T8</v>
      </c>
      <c r="L449" s="178">
        <f>VLOOKUP(K449,Threats!$J$4:$K$33,2,FALSE)</f>
        <v>4</v>
      </c>
      <c r="M449" s="178" t="str">
        <f t="shared" si="106"/>
        <v>A14.V1.T8</v>
      </c>
      <c r="N449" s="297">
        <f t="shared" si="117"/>
        <v>8.1999999999999993</v>
      </c>
      <c r="O449" s="273">
        <f t="shared" si="108"/>
        <v>8</v>
      </c>
      <c r="P449"/>
    </row>
    <row r="450" spans="1:16" ht="48">
      <c r="A450" s="243" t="s">
        <v>122</v>
      </c>
      <c r="B450" s="244" t="str">
        <f>Assets!$B$19</f>
        <v>State databases</v>
      </c>
      <c r="C450" s="245">
        <f>VLOOKUP(A450,Assets!$B$28:$C$47,2,FALSE)</f>
        <v>4.2</v>
      </c>
      <c r="D450" s="244" t="s">
        <v>376</v>
      </c>
      <c r="E450" s="246" t="str">
        <f t="shared" si="101"/>
        <v>V1.</v>
      </c>
      <c r="F450" s="246" t="str">
        <f t="shared" si="102"/>
        <v>V1</v>
      </c>
      <c r="G450" s="253" t="str">
        <f t="shared" si="103"/>
        <v>A14V1</v>
      </c>
      <c r="H450" s="254">
        <f>VLOOKUP(G450,'Assets+Vulnerabilities'!$H$4:$I$318,2,FALSE)</f>
        <v>3</v>
      </c>
      <c r="I450" s="255" t="s">
        <v>406</v>
      </c>
      <c r="J450" s="246" t="str">
        <f t="shared" si="104"/>
        <v>T11</v>
      </c>
      <c r="K450" s="246" t="str">
        <f t="shared" si="105"/>
        <v>T11</v>
      </c>
      <c r="L450" s="178">
        <f>VLOOKUP(K450,Threats!$J$4:$K$33,2,FALSE)</f>
        <v>3</v>
      </c>
      <c r="M450" s="178" t="str">
        <f t="shared" si="106"/>
        <v>A14.V1.T11</v>
      </c>
      <c r="N450" s="297">
        <f t="shared" si="117"/>
        <v>7.1999999999999993</v>
      </c>
      <c r="O450" s="273">
        <f t="shared" si="108"/>
        <v>7</v>
      </c>
      <c r="P450"/>
    </row>
    <row r="451" spans="1:16" ht="48">
      <c r="A451" s="243" t="s">
        <v>122</v>
      </c>
      <c r="B451" s="244" t="str">
        <f>Assets!$B$19</f>
        <v>State databases</v>
      </c>
      <c r="C451" s="245">
        <f>VLOOKUP(A451,Assets!$B$28:$C$47,2,FALSE)</f>
        <v>4.2</v>
      </c>
      <c r="D451" s="244" t="s">
        <v>376</v>
      </c>
      <c r="E451" s="246" t="str">
        <f t="shared" si="101"/>
        <v>V1.</v>
      </c>
      <c r="F451" s="246" t="str">
        <f t="shared" si="102"/>
        <v>V1</v>
      </c>
      <c r="G451" s="253" t="str">
        <f t="shared" si="103"/>
        <v>A14V1</v>
      </c>
      <c r="H451" s="254">
        <f>VLOOKUP(G451,'Assets+Vulnerabilities'!$H$4:$I$318,2,FALSE)</f>
        <v>3</v>
      </c>
      <c r="I451" s="255" t="s">
        <v>480</v>
      </c>
      <c r="J451" s="246" t="str">
        <f t="shared" si="104"/>
        <v>T12</v>
      </c>
      <c r="K451" s="246" t="str">
        <f t="shared" si="105"/>
        <v>T12</v>
      </c>
      <c r="L451" s="178">
        <f>VLOOKUP(K451,Threats!$J$4:$K$33,2,FALSE)</f>
        <v>4</v>
      </c>
      <c r="M451" s="178" t="str">
        <f t="shared" si="106"/>
        <v>A14.V1.T12</v>
      </c>
      <c r="N451" s="297">
        <f t="shared" si="117"/>
        <v>8.1999999999999993</v>
      </c>
      <c r="O451" s="273">
        <f t="shared" si="108"/>
        <v>8</v>
      </c>
      <c r="P451"/>
    </row>
    <row r="452" spans="1:16" ht="48">
      <c r="A452" s="243" t="s">
        <v>122</v>
      </c>
      <c r="B452" s="244" t="str">
        <f>Assets!$B$19</f>
        <v>State databases</v>
      </c>
      <c r="C452" s="245">
        <f>VLOOKUP(A452,Assets!$B$28:$C$47,2,FALSE)</f>
        <v>4.2</v>
      </c>
      <c r="D452" s="244" t="s">
        <v>376</v>
      </c>
      <c r="E452" s="246" t="str">
        <f t="shared" si="101"/>
        <v>V1.</v>
      </c>
      <c r="F452" s="246" t="str">
        <f t="shared" si="102"/>
        <v>V1</v>
      </c>
      <c r="G452" s="253" t="str">
        <f t="shared" si="103"/>
        <v>A14V1</v>
      </c>
      <c r="H452" s="254">
        <f>VLOOKUP(G452,'Assets+Vulnerabilities'!$H$4:$I$318,2,FALSE)</f>
        <v>3</v>
      </c>
      <c r="I452" s="255" t="s">
        <v>479</v>
      </c>
      <c r="J452" s="246" t="str">
        <f t="shared" si="104"/>
        <v>T13</v>
      </c>
      <c r="K452" s="246" t="str">
        <f t="shared" si="105"/>
        <v>T13</v>
      </c>
      <c r="L452" s="178">
        <f>VLOOKUP(K452,Threats!$J$4:$K$33,2,FALSE)</f>
        <v>4</v>
      </c>
      <c r="M452" s="178" t="str">
        <f t="shared" si="106"/>
        <v>A14.V1.T13</v>
      </c>
      <c r="N452" s="297">
        <f t="shared" si="107"/>
        <v>9.1999999999999993</v>
      </c>
      <c r="O452" s="273">
        <f t="shared" si="108"/>
        <v>9</v>
      </c>
      <c r="P452"/>
    </row>
    <row r="453" spans="1:16" ht="48">
      <c r="A453" s="243" t="s">
        <v>122</v>
      </c>
      <c r="B453" s="244" t="str">
        <f>Assets!$B$19</f>
        <v>State databases</v>
      </c>
      <c r="C453" s="245">
        <f>VLOOKUP(A453,Assets!$B$28:$C$47,2,FALSE)</f>
        <v>4.2</v>
      </c>
      <c r="D453" s="244" t="s">
        <v>376</v>
      </c>
      <c r="E453" s="246" t="str">
        <f t="shared" si="101"/>
        <v>V1.</v>
      </c>
      <c r="F453" s="246" t="str">
        <f t="shared" si="102"/>
        <v>V1</v>
      </c>
      <c r="G453" s="253" t="str">
        <f t="shared" si="103"/>
        <v>A14V1</v>
      </c>
      <c r="H453" s="254">
        <f>VLOOKUP(G453,'Assets+Vulnerabilities'!$H$4:$I$318,2,FALSE)</f>
        <v>3</v>
      </c>
      <c r="I453" s="255" t="s">
        <v>409</v>
      </c>
      <c r="J453" s="246" t="str">
        <f t="shared" si="104"/>
        <v>T14</v>
      </c>
      <c r="K453" s="246" t="str">
        <f t="shared" si="105"/>
        <v>T14</v>
      </c>
      <c r="L453" s="178">
        <f>VLOOKUP(K453,Threats!$J$4:$K$33,2,FALSE)</f>
        <v>4</v>
      </c>
      <c r="M453" s="178" t="str">
        <f t="shared" si="106"/>
        <v>A14.V1.T14</v>
      </c>
      <c r="N453" s="297">
        <f t="shared" si="107"/>
        <v>9.1999999999999993</v>
      </c>
      <c r="O453" s="273">
        <f t="shared" si="108"/>
        <v>9</v>
      </c>
      <c r="P453"/>
    </row>
    <row r="454" spans="1:16" ht="48">
      <c r="A454" s="243" t="s">
        <v>122</v>
      </c>
      <c r="B454" s="244" t="str">
        <f>Assets!$B$19</f>
        <v>State databases</v>
      </c>
      <c r="C454" s="245">
        <f>VLOOKUP(A454,Assets!$B$28:$C$47,2,FALSE)</f>
        <v>4.2</v>
      </c>
      <c r="D454" s="244" t="s">
        <v>376</v>
      </c>
      <c r="E454" s="246" t="str">
        <f t="shared" ref="E454:E517" si="118">LEFT(D454,3)</f>
        <v>V1.</v>
      </c>
      <c r="F454" s="246" t="str">
        <f t="shared" ref="F454:F517" si="119">SUBSTITUTE(E454,".","")</f>
        <v>V1</v>
      </c>
      <c r="G454" s="253" t="str">
        <f t="shared" ref="G454:G517" si="120">CONCATENATE(A454,F454)</f>
        <v>A14V1</v>
      </c>
      <c r="H454" s="254">
        <f>VLOOKUP(G454,'Assets+Vulnerabilities'!$H$4:$I$318,2,FALSE)</f>
        <v>3</v>
      </c>
      <c r="I454" s="255" t="s">
        <v>433</v>
      </c>
      <c r="J454" s="246" t="str">
        <f t="shared" ref="J454:J517" si="121">LEFT(I454,3)</f>
        <v>T27</v>
      </c>
      <c r="K454" s="246" t="str">
        <f t="shared" ref="K454:K517" si="122">SUBSTITUTE(J454,".","")</f>
        <v>T27</v>
      </c>
      <c r="L454" s="178">
        <f>VLOOKUP(K454,Threats!$J$4:$K$33,2,FALSE)</f>
        <v>3</v>
      </c>
      <c r="M454" s="178" t="str">
        <f t="shared" ref="M454:M517" si="123">CONCATENATE(A454,".",F454,".",K454)</f>
        <v>A14.V1.T27</v>
      </c>
      <c r="N454" s="297">
        <f t="shared" ref="N454:N513" si="124">C454+H454+L454-2</f>
        <v>8.1999999999999993</v>
      </c>
      <c r="O454" s="273">
        <f t="shared" ref="O454:O517" si="125">ROUND(N454,0)</f>
        <v>8</v>
      </c>
      <c r="P454"/>
    </row>
    <row r="455" spans="1:16" ht="24">
      <c r="A455" s="243" t="s">
        <v>122</v>
      </c>
      <c r="B455" s="244" t="str">
        <f>Assets!$B$19</f>
        <v>State databases</v>
      </c>
      <c r="C455" s="245">
        <f>VLOOKUP(A455,Assets!$B$28:$C$47,2,FALSE)</f>
        <v>4.2</v>
      </c>
      <c r="D455" s="258" t="s">
        <v>399</v>
      </c>
      <c r="E455" s="246" t="str">
        <f t="shared" si="118"/>
        <v>V9.</v>
      </c>
      <c r="F455" s="246" t="str">
        <f t="shared" si="119"/>
        <v>V9</v>
      </c>
      <c r="G455" s="253" t="str">
        <f t="shared" si="120"/>
        <v>A14V9</v>
      </c>
      <c r="H455" s="254">
        <f>VLOOKUP(G455,'Assets+Vulnerabilities'!$H$4:$I$318,2,FALSE)</f>
        <v>4</v>
      </c>
      <c r="I455" s="255" t="s">
        <v>410</v>
      </c>
      <c r="J455" s="246" t="str">
        <f t="shared" si="121"/>
        <v>T1.</v>
      </c>
      <c r="K455" s="246" t="str">
        <f t="shared" si="122"/>
        <v>T1</v>
      </c>
      <c r="L455" s="178">
        <f>VLOOKUP(K455,Threats!$J$4:$K$33,2,FALSE)</f>
        <v>3</v>
      </c>
      <c r="M455" s="178" t="str">
        <f t="shared" si="123"/>
        <v>A14.V9.T1</v>
      </c>
      <c r="N455" s="297">
        <f t="shared" si="124"/>
        <v>9.1999999999999993</v>
      </c>
      <c r="O455" s="273">
        <f t="shared" si="125"/>
        <v>9</v>
      </c>
      <c r="P455"/>
    </row>
    <row r="456" spans="1:16" ht="24">
      <c r="A456" s="243" t="s">
        <v>122</v>
      </c>
      <c r="B456" s="244" t="str">
        <f>Assets!$B$19</f>
        <v>State databases</v>
      </c>
      <c r="C456" s="245">
        <f>VLOOKUP(A456,Assets!$B$28:$C$47,2,FALSE)</f>
        <v>4.2</v>
      </c>
      <c r="D456" s="258" t="s">
        <v>399</v>
      </c>
      <c r="E456" s="246" t="str">
        <f t="shared" si="118"/>
        <v>V9.</v>
      </c>
      <c r="F456" s="246" t="str">
        <f t="shared" si="119"/>
        <v>V9</v>
      </c>
      <c r="G456" s="253" t="str">
        <f t="shared" si="120"/>
        <v>A14V9</v>
      </c>
      <c r="H456" s="254">
        <f>VLOOKUP(G456,'Assets+Vulnerabilities'!$H$4:$I$318,2,FALSE)</f>
        <v>4</v>
      </c>
      <c r="I456" s="255" t="s">
        <v>408</v>
      </c>
      <c r="J456" s="246" t="str">
        <f t="shared" si="121"/>
        <v>T2.</v>
      </c>
      <c r="K456" s="246" t="str">
        <f t="shared" si="122"/>
        <v>T2</v>
      </c>
      <c r="L456" s="178">
        <f>VLOOKUP(K456,Threats!$J$4:$K$33,2,FALSE)</f>
        <v>5</v>
      </c>
      <c r="M456" s="178" t="str">
        <f t="shared" si="123"/>
        <v>A14.V9.T2</v>
      </c>
      <c r="N456" s="297">
        <f>C456+H456+L456-3</f>
        <v>10.199999999999999</v>
      </c>
      <c r="O456" s="273">
        <f t="shared" si="125"/>
        <v>10</v>
      </c>
      <c r="P456"/>
    </row>
    <row r="457" spans="1:16" ht="24">
      <c r="A457" s="243" t="s">
        <v>122</v>
      </c>
      <c r="B457" s="244" t="str">
        <f>Assets!$B$19</f>
        <v>State databases</v>
      </c>
      <c r="C457" s="245">
        <f>VLOOKUP(A457,Assets!$B$28:$C$47,2,FALSE)</f>
        <v>4.2</v>
      </c>
      <c r="D457" s="258" t="s">
        <v>399</v>
      </c>
      <c r="E457" s="246" t="str">
        <f t="shared" si="118"/>
        <v>V9.</v>
      </c>
      <c r="F457" s="246" t="str">
        <f t="shared" si="119"/>
        <v>V9</v>
      </c>
      <c r="G457" s="253" t="str">
        <f t="shared" si="120"/>
        <v>A14V9</v>
      </c>
      <c r="H457" s="254">
        <f>VLOOKUP(G457,'Assets+Vulnerabilities'!$H$4:$I$318,2,FALSE)</f>
        <v>4</v>
      </c>
      <c r="I457" s="255" t="s">
        <v>151</v>
      </c>
      <c r="J457" s="246" t="str">
        <f t="shared" si="121"/>
        <v>T5.</v>
      </c>
      <c r="K457" s="246" t="str">
        <f t="shared" si="122"/>
        <v>T5</v>
      </c>
      <c r="L457" s="178">
        <f>VLOOKUP(K457,Threats!$J$4:$K$33,2,FALSE)</f>
        <v>3</v>
      </c>
      <c r="M457" s="178" t="str">
        <f t="shared" si="123"/>
        <v>A14.V9.T5</v>
      </c>
      <c r="N457" s="297">
        <f t="shared" si="124"/>
        <v>9.1999999999999993</v>
      </c>
      <c r="O457" s="273">
        <f t="shared" si="125"/>
        <v>9</v>
      </c>
      <c r="P457"/>
    </row>
    <row r="458" spans="1:16" ht="24">
      <c r="A458" s="243" t="s">
        <v>122</v>
      </c>
      <c r="B458" s="244" t="str">
        <f>Assets!$B$19</f>
        <v>State databases</v>
      </c>
      <c r="C458" s="245">
        <f>VLOOKUP(A458,Assets!$B$28:$C$47,2,FALSE)</f>
        <v>4.2</v>
      </c>
      <c r="D458" s="258" t="s">
        <v>399</v>
      </c>
      <c r="E458" s="246" t="str">
        <f t="shared" si="118"/>
        <v>V9.</v>
      </c>
      <c r="F458" s="246" t="str">
        <f t="shared" si="119"/>
        <v>V9</v>
      </c>
      <c r="G458" s="253" t="str">
        <f t="shared" si="120"/>
        <v>A14V9</v>
      </c>
      <c r="H458" s="254">
        <f>VLOOKUP(G458,'Assets+Vulnerabilities'!$H$4:$I$318,2,FALSE)</f>
        <v>4</v>
      </c>
      <c r="I458" s="255" t="s">
        <v>412</v>
      </c>
      <c r="J458" s="246" t="str">
        <f t="shared" si="121"/>
        <v>T22</v>
      </c>
      <c r="K458" s="246" t="str">
        <f t="shared" si="122"/>
        <v>T22</v>
      </c>
      <c r="L458" s="178">
        <f>VLOOKUP(K458,Threats!$J$4:$K$33,2,FALSE)</f>
        <v>4</v>
      </c>
      <c r="M458" s="178" t="str">
        <f t="shared" si="123"/>
        <v>A14.V9.T22</v>
      </c>
      <c r="N458" s="297">
        <f t="shared" si="124"/>
        <v>10.199999999999999</v>
      </c>
      <c r="O458" s="273">
        <f t="shared" si="125"/>
        <v>10</v>
      </c>
      <c r="P458"/>
    </row>
    <row r="459" spans="1:16" ht="24">
      <c r="A459" s="243" t="s">
        <v>122</v>
      </c>
      <c r="B459" s="244" t="str">
        <f>Assets!$B$19</f>
        <v>State databases</v>
      </c>
      <c r="C459" s="245">
        <f>VLOOKUP(A459,Assets!$B$28:$C$47,2,FALSE)</f>
        <v>4.2</v>
      </c>
      <c r="D459" s="258" t="s">
        <v>399</v>
      </c>
      <c r="E459" s="246" t="str">
        <f t="shared" si="118"/>
        <v>V9.</v>
      </c>
      <c r="F459" s="246" t="str">
        <f t="shared" si="119"/>
        <v>V9</v>
      </c>
      <c r="G459" s="253" t="str">
        <f t="shared" si="120"/>
        <v>A14V9</v>
      </c>
      <c r="H459" s="254">
        <f>VLOOKUP(G459,'Assets+Vulnerabilities'!$H$4:$I$318,2,FALSE)</f>
        <v>4</v>
      </c>
      <c r="I459" s="255" t="s">
        <v>434</v>
      </c>
      <c r="J459" s="246" t="str">
        <f t="shared" si="121"/>
        <v>T24</v>
      </c>
      <c r="K459" s="246" t="str">
        <f t="shared" si="122"/>
        <v>T24</v>
      </c>
      <c r="L459" s="178">
        <f>VLOOKUP(K459,Threats!$J$4:$K$33,2,FALSE)</f>
        <v>3</v>
      </c>
      <c r="M459" s="178" t="str">
        <f t="shared" si="123"/>
        <v>A14.V9.T24</v>
      </c>
      <c r="N459" s="297">
        <f t="shared" si="124"/>
        <v>9.1999999999999993</v>
      </c>
      <c r="O459" s="273">
        <f t="shared" si="125"/>
        <v>9</v>
      </c>
      <c r="P459"/>
    </row>
    <row r="460" spans="1:16" ht="24">
      <c r="A460" s="243" t="s">
        <v>122</v>
      </c>
      <c r="B460" s="244" t="str">
        <f>Assets!$B$19</f>
        <v>State databases</v>
      </c>
      <c r="C460" s="245">
        <f>VLOOKUP(A460,Assets!$B$28:$C$47,2,FALSE)</f>
        <v>4.2</v>
      </c>
      <c r="D460" s="258" t="s">
        <v>399</v>
      </c>
      <c r="E460" s="246" t="str">
        <f t="shared" si="118"/>
        <v>V9.</v>
      </c>
      <c r="F460" s="246" t="str">
        <f t="shared" si="119"/>
        <v>V9</v>
      </c>
      <c r="G460" s="253" t="str">
        <f t="shared" si="120"/>
        <v>A14V9</v>
      </c>
      <c r="H460" s="254">
        <f>VLOOKUP(G460,'Assets+Vulnerabilities'!$H$4:$I$318,2,FALSE)</f>
        <v>4</v>
      </c>
      <c r="I460" s="255" t="s">
        <v>413</v>
      </c>
      <c r="J460" s="246" t="str">
        <f t="shared" si="121"/>
        <v>T25</v>
      </c>
      <c r="K460" s="246" t="str">
        <f t="shared" si="122"/>
        <v>T25</v>
      </c>
      <c r="L460" s="178">
        <f>VLOOKUP(K460,Threats!$J$4:$K$33,2,FALSE)</f>
        <v>3</v>
      </c>
      <c r="M460" s="178" t="str">
        <f t="shared" si="123"/>
        <v>A14.V9.T25</v>
      </c>
      <c r="N460" s="297">
        <f t="shared" si="124"/>
        <v>9.1999999999999993</v>
      </c>
      <c r="O460" s="273">
        <f t="shared" si="125"/>
        <v>9</v>
      </c>
      <c r="P460"/>
    </row>
    <row r="461" spans="1:16" ht="24">
      <c r="A461" s="243" t="s">
        <v>122</v>
      </c>
      <c r="B461" s="244" t="str">
        <f>Assets!$B$19</f>
        <v>State databases</v>
      </c>
      <c r="C461" s="245">
        <f>VLOOKUP(A461,Assets!$B$28:$C$47,2,FALSE)</f>
        <v>4.2</v>
      </c>
      <c r="D461" s="258" t="s">
        <v>399</v>
      </c>
      <c r="E461" s="246" t="str">
        <f t="shared" si="118"/>
        <v>V9.</v>
      </c>
      <c r="F461" s="246" t="str">
        <f t="shared" si="119"/>
        <v>V9</v>
      </c>
      <c r="G461" s="253" t="str">
        <f t="shared" si="120"/>
        <v>A14V9</v>
      </c>
      <c r="H461" s="254">
        <f>VLOOKUP(G461,'Assets+Vulnerabilities'!$H$4:$I$318,2,FALSE)</f>
        <v>4</v>
      </c>
      <c r="I461" s="255" t="s">
        <v>427</v>
      </c>
      <c r="J461" s="246" t="str">
        <f t="shared" si="121"/>
        <v>T29</v>
      </c>
      <c r="K461" s="246" t="str">
        <f t="shared" si="122"/>
        <v>T29</v>
      </c>
      <c r="L461" s="178">
        <f>VLOOKUP(K461,Threats!$J$4:$K$33,2,FALSE)</f>
        <v>2</v>
      </c>
      <c r="M461" s="178" t="str">
        <f t="shared" si="123"/>
        <v>A14.V9.T29</v>
      </c>
      <c r="N461" s="297">
        <f>C461+H461+L461-3</f>
        <v>7.1999999999999993</v>
      </c>
      <c r="O461" s="273">
        <f t="shared" si="125"/>
        <v>7</v>
      </c>
      <c r="P461"/>
    </row>
    <row r="462" spans="1:16" ht="24">
      <c r="A462" s="243" t="s">
        <v>122</v>
      </c>
      <c r="B462" s="244" t="str">
        <f>Assets!$B$19</f>
        <v>State databases</v>
      </c>
      <c r="C462" s="245">
        <f>VLOOKUP(A462,Assets!$B$28:$C$47,2,FALSE)</f>
        <v>4.2</v>
      </c>
      <c r="D462" s="258" t="s">
        <v>387</v>
      </c>
      <c r="E462" s="246" t="str">
        <f t="shared" si="118"/>
        <v>V10</v>
      </c>
      <c r="F462" s="246" t="str">
        <f t="shared" si="119"/>
        <v>V10</v>
      </c>
      <c r="G462" s="253" t="str">
        <f t="shared" si="120"/>
        <v>A14V10</v>
      </c>
      <c r="H462" s="254">
        <f>VLOOKUP(G462,'Assets+Vulnerabilities'!$H$4:$I$318,2,FALSE)</f>
        <v>3</v>
      </c>
      <c r="I462" s="255" t="s">
        <v>410</v>
      </c>
      <c r="J462" s="246" t="str">
        <f t="shared" si="121"/>
        <v>T1.</v>
      </c>
      <c r="K462" s="246" t="str">
        <f t="shared" si="122"/>
        <v>T1</v>
      </c>
      <c r="L462" s="178">
        <f>VLOOKUP(K462,Threats!$J$4:$K$33,2,FALSE)</f>
        <v>3</v>
      </c>
      <c r="M462" s="178" t="str">
        <f t="shared" si="123"/>
        <v>A14.V10.T1</v>
      </c>
      <c r="N462" s="297">
        <f t="shared" si="124"/>
        <v>8.1999999999999993</v>
      </c>
      <c r="O462" s="273">
        <f t="shared" si="125"/>
        <v>8</v>
      </c>
      <c r="P462"/>
    </row>
    <row r="463" spans="1:16" ht="24">
      <c r="A463" s="243" t="s">
        <v>122</v>
      </c>
      <c r="B463" s="244" t="str">
        <f>Assets!$B$19</f>
        <v>State databases</v>
      </c>
      <c r="C463" s="245">
        <f>VLOOKUP(A463,Assets!$B$28:$C$47,2,FALSE)</f>
        <v>4.2</v>
      </c>
      <c r="D463" s="258" t="s">
        <v>387</v>
      </c>
      <c r="E463" s="246" t="str">
        <f t="shared" si="118"/>
        <v>V10</v>
      </c>
      <c r="F463" s="246" t="str">
        <f t="shared" si="119"/>
        <v>V10</v>
      </c>
      <c r="G463" s="253" t="str">
        <f t="shared" si="120"/>
        <v>A14V10</v>
      </c>
      <c r="H463" s="254">
        <f>VLOOKUP(G463,'Assets+Vulnerabilities'!$H$4:$I$318,2,FALSE)</f>
        <v>3</v>
      </c>
      <c r="I463" s="255" t="s">
        <v>406</v>
      </c>
      <c r="J463" s="246" t="str">
        <f t="shared" si="121"/>
        <v>T11</v>
      </c>
      <c r="K463" s="246" t="str">
        <f t="shared" si="122"/>
        <v>T11</v>
      </c>
      <c r="L463" s="178">
        <f>VLOOKUP(K463,Threats!$J$4:$K$33,2,FALSE)</f>
        <v>3</v>
      </c>
      <c r="M463" s="178" t="str">
        <f t="shared" si="123"/>
        <v>A14.V10.T11</v>
      </c>
      <c r="N463" s="297">
        <f t="shared" ref="N463:N464" si="126">C463+H463+L463-3</f>
        <v>7.1999999999999993</v>
      </c>
      <c r="O463" s="273">
        <f t="shared" si="125"/>
        <v>7</v>
      </c>
      <c r="P463"/>
    </row>
    <row r="464" spans="1:16" ht="24">
      <c r="A464" s="243" t="s">
        <v>122</v>
      </c>
      <c r="B464" s="244" t="str">
        <f>Assets!$B$19</f>
        <v>State databases</v>
      </c>
      <c r="C464" s="245">
        <f>VLOOKUP(A464,Assets!$B$28:$C$47,2,FALSE)</f>
        <v>4.2</v>
      </c>
      <c r="D464" s="258" t="s">
        <v>387</v>
      </c>
      <c r="E464" s="246" t="str">
        <f t="shared" si="118"/>
        <v>V10</v>
      </c>
      <c r="F464" s="246" t="str">
        <f t="shared" si="119"/>
        <v>V10</v>
      </c>
      <c r="G464" s="253" t="str">
        <f t="shared" si="120"/>
        <v>A14V10</v>
      </c>
      <c r="H464" s="254">
        <f>VLOOKUP(G464,'Assets+Vulnerabilities'!$H$4:$I$318,2,FALSE)</f>
        <v>3</v>
      </c>
      <c r="I464" s="255" t="s">
        <v>480</v>
      </c>
      <c r="J464" s="246" t="str">
        <f t="shared" si="121"/>
        <v>T12</v>
      </c>
      <c r="K464" s="246" t="str">
        <f t="shared" si="122"/>
        <v>T12</v>
      </c>
      <c r="L464" s="178">
        <f>VLOOKUP(K464,Threats!$J$4:$K$33,2,FALSE)</f>
        <v>4</v>
      </c>
      <c r="M464" s="178" t="str">
        <f t="shared" si="123"/>
        <v>A14.V10.T12</v>
      </c>
      <c r="N464" s="297">
        <f t="shared" si="126"/>
        <v>8.1999999999999993</v>
      </c>
      <c r="O464" s="273">
        <f t="shared" si="125"/>
        <v>8</v>
      </c>
      <c r="P464"/>
    </row>
    <row r="465" spans="1:16" ht="24">
      <c r="A465" s="243" t="s">
        <v>122</v>
      </c>
      <c r="B465" s="244" t="str">
        <f>Assets!$B$19</f>
        <v>State databases</v>
      </c>
      <c r="C465" s="245">
        <f>VLOOKUP(A465,Assets!$B$28:$C$47,2,FALSE)</f>
        <v>4.2</v>
      </c>
      <c r="D465" s="258" t="s">
        <v>387</v>
      </c>
      <c r="E465" s="246" t="str">
        <f t="shared" si="118"/>
        <v>V10</v>
      </c>
      <c r="F465" s="246" t="str">
        <f t="shared" si="119"/>
        <v>V10</v>
      </c>
      <c r="G465" s="253" t="str">
        <f t="shared" si="120"/>
        <v>A14V10</v>
      </c>
      <c r="H465" s="254">
        <f>VLOOKUP(G465,'Assets+Vulnerabilities'!$H$4:$I$318,2,FALSE)</f>
        <v>3</v>
      </c>
      <c r="I465" s="255" t="s">
        <v>412</v>
      </c>
      <c r="J465" s="246" t="str">
        <f t="shared" si="121"/>
        <v>T22</v>
      </c>
      <c r="K465" s="246" t="str">
        <f t="shared" si="122"/>
        <v>T22</v>
      </c>
      <c r="L465" s="178">
        <f>VLOOKUP(K465,Threats!$J$4:$K$33,2,FALSE)</f>
        <v>4</v>
      </c>
      <c r="M465" s="178" t="str">
        <f t="shared" si="123"/>
        <v>A14.V10.T22</v>
      </c>
      <c r="N465" s="297">
        <f t="shared" si="124"/>
        <v>9.1999999999999993</v>
      </c>
      <c r="O465" s="273">
        <f t="shared" si="125"/>
        <v>9</v>
      </c>
      <c r="P465"/>
    </row>
    <row r="466" spans="1:16" ht="24">
      <c r="A466" s="243" t="s">
        <v>122</v>
      </c>
      <c r="B466" s="244" t="str">
        <f>Assets!$B$19</f>
        <v>State databases</v>
      </c>
      <c r="C466" s="245">
        <f>VLOOKUP(A466,Assets!$B$28:$C$47,2,FALSE)</f>
        <v>4.2</v>
      </c>
      <c r="D466" s="258" t="s">
        <v>387</v>
      </c>
      <c r="E466" s="246" t="str">
        <f t="shared" si="118"/>
        <v>V10</v>
      </c>
      <c r="F466" s="246" t="str">
        <f t="shared" si="119"/>
        <v>V10</v>
      </c>
      <c r="G466" s="253" t="str">
        <f t="shared" si="120"/>
        <v>A14V10</v>
      </c>
      <c r="H466" s="254">
        <f>VLOOKUP(G466,'Assets+Vulnerabilities'!$H$4:$I$318,2,FALSE)</f>
        <v>3</v>
      </c>
      <c r="I466" s="255" t="s">
        <v>413</v>
      </c>
      <c r="J466" s="246" t="str">
        <f t="shared" si="121"/>
        <v>T25</v>
      </c>
      <c r="K466" s="246" t="str">
        <f t="shared" si="122"/>
        <v>T25</v>
      </c>
      <c r="L466" s="178">
        <f>VLOOKUP(K466,Threats!$J$4:$K$33,2,FALSE)</f>
        <v>3</v>
      </c>
      <c r="M466" s="178" t="str">
        <f t="shared" si="123"/>
        <v>A14.V10.T25</v>
      </c>
      <c r="N466" s="297">
        <f t="shared" si="124"/>
        <v>8.1999999999999993</v>
      </c>
      <c r="O466" s="273">
        <f t="shared" si="125"/>
        <v>8</v>
      </c>
      <c r="P466"/>
    </row>
    <row r="467" spans="1:16" ht="24">
      <c r="A467" s="243" t="s">
        <v>122</v>
      </c>
      <c r="B467" s="244" t="str">
        <f>Assets!$B$19</f>
        <v>State databases</v>
      </c>
      <c r="C467" s="245">
        <f>VLOOKUP(A467,Assets!$B$28:$C$47,2,FALSE)</f>
        <v>4.2</v>
      </c>
      <c r="D467" s="258" t="s">
        <v>387</v>
      </c>
      <c r="E467" s="246" t="str">
        <f t="shared" si="118"/>
        <v>V10</v>
      </c>
      <c r="F467" s="246" t="str">
        <f t="shared" si="119"/>
        <v>V10</v>
      </c>
      <c r="G467" s="253" t="str">
        <f t="shared" si="120"/>
        <v>A14V10</v>
      </c>
      <c r="H467" s="254">
        <f>VLOOKUP(G467,'Assets+Vulnerabilities'!$H$4:$I$318,2,FALSE)</f>
        <v>3</v>
      </c>
      <c r="I467" s="255" t="s">
        <v>428</v>
      </c>
      <c r="J467" s="246" t="str">
        <f t="shared" si="121"/>
        <v>T28</v>
      </c>
      <c r="K467" s="246" t="str">
        <f t="shared" si="122"/>
        <v>T28</v>
      </c>
      <c r="L467" s="178">
        <f>VLOOKUP(K467,Threats!$J$4:$K$33,2,FALSE)</f>
        <v>4</v>
      </c>
      <c r="M467" s="178" t="str">
        <f t="shared" si="123"/>
        <v>A14.V10.T28</v>
      </c>
      <c r="N467" s="297">
        <f t="shared" si="124"/>
        <v>9.1999999999999993</v>
      </c>
      <c r="O467" s="273">
        <f t="shared" si="125"/>
        <v>9</v>
      </c>
      <c r="P467"/>
    </row>
    <row r="468" spans="1:16" ht="24">
      <c r="A468" s="243" t="s">
        <v>122</v>
      </c>
      <c r="B468" s="244" t="str">
        <f>Assets!$B$19</f>
        <v>State databases</v>
      </c>
      <c r="C468" s="245">
        <f>VLOOKUP(A468,Assets!$B$28:$C$47,2,FALSE)</f>
        <v>4.2</v>
      </c>
      <c r="D468" s="244" t="s">
        <v>475</v>
      </c>
      <c r="E468" s="246" t="str">
        <f t="shared" si="118"/>
        <v>V18</v>
      </c>
      <c r="F468" s="246" t="str">
        <f t="shared" si="119"/>
        <v>V18</v>
      </c>
      <c r="G468" s="253" t="str">
        <f t="shared" si="120"/>
        <v>A14V18</v>
      </c>
      <c r="H468" s="254">
        <f>VLOOKUP(G468,'Assets+Vulnerabilities'!$H$4:$I$318,2,FALSE)</f>
        <v>5</v>
      </c>
      <c r="I468" s="255" t="s">
        <v>420</v>
      </c>
      <c r="J468" s="246" t="str">
        <f t="shared" si="121"/>
        <v>T30</v>
      </c>
      <c r="K468" s="246" t="str">
        <f t="shared" si="122"/>
        <v>T30</v>
      </c>
      <c r="L468" s="178">
        <f>VLOOKUP(K468,Threats!$J$4:$K$33,2,FALSE)</f>
        <v>4</v>
      </c>
      <c r="M468" s="178" t="str">
        <f t="shared" si="123"/>
        <v>A14.V18.T30</v>
      </c>
      <c r="N468" s="297">
        <f t="shared" ref="N468:N473" si="127">C468+H468+L468-3</f>
        <v>10.199999999999999</v>
      </c>
      <c r="O468" s="273">
        <f t="shared" si="125"/>
        <v>10</v>
      </c>
      <c r="P468"/>
    </row>
    <row r="469" spans="1:16" ht="24">
      <c r="A469" s="243" t="s">
        <v>122</v>
      </c>
      <c r="B469" s="244" t="str">
        <f>Assets!$B$19</f>
        <v>State databases</v>
      </c>
      <c r="C469" s="245">
        <f>VLOOKUP(A469,Assets!$B$28:$C$47,2,FALSE)</f>
        <v>4.2</v>
      </c>
      <c r="D469" s="244" t="s">
        <v>476</v>
      </c>
      <c r="E469" s="246" t="str">
        <f t="shared" si="118"/>
        <v>V19</v>
      </c>
      <c r="F469" s="246" t="str">
        <f t="shared" si="119"/>
        <v>V19</v>
      </c>
      <c r="G469" s="253" t="str">
        <f t="shared" si="120"/>
        <v>A14V19</v>
      </c>
      <c r="H469" s="254">
        <f>VLOOKUP(G469,'Assets+Vulnerabilities'!$H$4:$I$318,2,FALSE)</f>
        <v>4</v>
      </c>
      <c r="I469" s="255" t="s">
        <v>408</v>
      </c>
      <c r="J469" s="246" t="str">
        <f t="shared" si="121"/>
        <v>T2.</v>
      </c>
      <c r="K469" s="246" t="str">
        <f t="shared" si="122"/>
        <v>T2</v>
      </c>
      <c r="L469" s="178">
        <f>VLOOKUP(K469,Threats!$J$4:$K$33,2,FALSE)</f>
        <v>5</v>
      </c>
      <c r="M469" s="178" t="str">
        <f t="shared" si="123"/>
        <v>A14.V19.T2</v>
      </c>
      <c r="N469" s="297">
        <f t="shared" si="127"/>
        <v>10.199999999999999</v>
      </c>
      <c r="O469" s="273">
        <f t="shared" si="125"/>
        <v>10</v>
      </c>
      <c r="P469"/>
    </row>
    <row r="470" spans="1:16" ht="36">
      <c r="A470" s="243" t="s">
        <v>122</v>
      </c>
      <c r="B470" s="244" t="str">
        <f>Assets!$B$19</f>
        <v>State databases</v>
      </c>
      <c r="C470" s="245">
        <f>VLOOKUP(A470,Assets!$B$28:$C$47,2,FALSE)</f>
        <v>4.2</v>
      </c>
      <c r="D470" s="244" t="s">
        <v>476</v>
      </c>
      <c r="E470" s="246" t="str">
        <f t="shared" si="118"/>
        <v>V19</v>
      </c>
      <c r="F470" s="246" t="str">
        <f t="shared" si="119"/>
        <v>V19</v>
      </c>
      <c r="G470" s="253" t="str">
        <f t="shared" si="120"/>
        <v>A14V19</v>
      </c>
      <c r="H470" s="254">
        <f>VLOOKUP(G470,'Assets+Vulnerabilities'!$H$4:$I$318,2,FALSE)</f>
        <v>4</v>
      </c>
      <c r="I470" s="255" t="s">
        <v>150</v>
      </c>
      <c r="J470" s="246" t="str">
        <f t="shared" si="121"/>
        <v>T3.</v>
      </c>
      <c r="K470" s="246" t="str">
        <f t="shared" si="122"/>
        <v>T3</v>
      </c>
      <c r="L470" s="178">
        <f>VLOOKUP(K470,Threats!$J$4:$K$33,2,FALSE)</f>
        <v>4</v>
      </c>
      <c r="M470" s="178" t="str">
        <f t="shared" si="123"/>
        <v>A14.V19.T3</v>
      </c>
      <c r="N470" s="297">
        <f t="shared" si="127"/>
        <v>9.1999999999999993</v>
      </c>
      <c r="O470" s="273">
        <f t="shared" si="125"/>
        <v>9</v>
      </c>
      <c r="P470"/>
    </row>
    <row r="471" spans="1:16" ht="24">
      <c r="A471" s="243" t="s">
        <v>122</v>
      </c>
      <c r="B471" s="244" t="str">
        <f>Assets!$B$19</f>
        <v>State databases</v>
      </c>
      <c r="C471" s="245">
        <f>VLOOKUP(A471,Assets!$B$28:$C$47,2,FALSE)</f>
        <v>4.2</v>
      </c>
      <c r="D471" s="244" t="s">
        <v>476</v>
      </c>
      <c r="E471" s="246" t="str">
        <f t="shared" si="118"/>
        <v>V19</v>
      </c>
      <c r="F471" s="246" t="str">
        <f t="shared" si="119"/>
        <v>V19</v>
      </c>
      <c r="G471" s="253" t="str">
        <f t="shared" si="120"/>
        <v>A14V19</v>
      </c>
      <c r="H471" s="254">
        <f>VLOOKUP(G471,'Assets+Vulnerabilities'!$H$4:$I$318,2,FALSE)</f>
        <v>4</v>
      </c>
      <c r="I471" s="255" t="s">
        <v>431</v>
      </c>
      <c r="J471" s="246" t="str">
        <f t="shared" si="121"/>
        <v>T6.</v>
      </c>
      <c r="K471" s="246" t="str">
        <f t="shared" si="122"/>
        <v>T6</v>
      </c>
      <c r="L471" s="178">
        <f>VLOOKUP(K471,Threats!$J$4:$K$33,2,FALSE)</f>
        <v>4</v>
      </c>
      <c r="M471" s="178" t="str">
        <f t="shared" si="123"/>
        <v>A14.V19.T6</v>
      </c>
      <c r="N471" s="297">
        <f t="shared" si="127"/>
        <v>9.1999999999999993</v>
      </c>
      <c r="O471" s="273">
        <f t="shared" si="125"/>
        <v>9</v>
      </c>
      <c r="P471"/>
    </row>
    <row r="472" spans="1:16" ht="36">
      <c r="A472" s="243" t="s">
        <v>122</v>
      </c>
      <c r="B472" s="244" t="str">
        <f>Assets!$B$19</f>
        <v>State databases</v>
      </c>
      <c r="C472" s="245">
        <f>VLOOKUP(A472,Assets!$B$28:$C$47,2,FALSE)</f>
        <v>4.2</v>
      </c>
      <c r="D472" s="244" t="s">
        <v>476</v>
      </c>
      <c r="E472" s="246" t="str">
        <f t="shared" si="118"/>
        <v>V19</v>
      </c>
      <c r="F472" s="246" t="str">
        <f t="shared" si="119"/>
        <v>V19</v>
      </c>
      <c r="G472" s="253" t="str">
        <f t="shared" si="120"/>
        <v>A14V19</v>
      </c>
      <c r="H472" s="254">
        <f>VLOOKUP(G472,'Assets+Vulnerabilities'!$H$4:$I$318,2,FALSE)</f>
        <v>4</v>
      </c>
      <c r="I472" s="255" t="s">
        <v>417</v>
      </c>
      <c r="J472" s="246" t="str">
        <f t="shared" si="121"/>
        <v>T8.</v>
      </c>
      <c r="K472" s="246" t="str">
        <f t="shared" si="122"/>
        <v>T8</v>
      </c>
      <c r="L472" s="178">
        <f>VLOOKUP(K472,Threats!$J$4:$K$33,2,FALSE)</f>
        <v>4</v>
      </c>
      <c r="M472" s="178" t="str">
        <f t="shared" si="123"/>
        <v>A14.V19.T8</v>
      </c>
      <c r="N472" s="297">
        <f t="shared" si="127"/>
        <v>9.1999999999999993</v>
      </c>
      <c r="O472" s="273">
        <f t="shared" si="125"/>
        <v>9</v>
      </c>
      <c r="P472"/>
    </row>
    <row r="473" spans="1:16" ht="24">
      <c r="A473" s="243" t="s">
        <v>122</v>
      </c>
      <c r="B473" s="244" t="str">
        <f>Assets!$B$19</f>
        <v>State databases</v>
      </c>
      <c r="C473" s="245">
        <f>VLOOKUP(A473,Assets!$B$28:$C$47,2,FALSE)</f>
        <v>4.2</v>
      </c>
      <c r="D473" s="244" t="s">
        <v>476</v>
      </c>
      <c r="E473" s="246" t="str">
        <f t="shared" si="118"/>
        <v>V19</v>
      </c>
      <c r="F473" s="246" t="str">
        <f t="shared" si="119"/>
        <v>V19</v>
      </c>
      <c r="G473" s="253" t="str">
        <f t="shared" si="120"/>
        <v>A14V19</v>
      </c>
      <c r="H473" s="254">
        <f>VLOOKUP(G473,'Assets+Vulnerabilities'!$H$4:$I$318,2,FALSE)</f>
        <v>4</v>
      </c>
      <c r="I473" s="255" t="s">
        <v>480</v>
      </c>
      <c r="J473" s="246" t="str">
        <f t="shared" si="121"/>
        <v>T12</v>
      </c>
      <c r="K473" s="246" t="str">
        <f t="shared" si="122"/>
        <v>T12</v>
      </c>
      <c r="L473" s="178">
        <f>VLOOKUP(K473,Threats!$J$4:$K$33,2,FALSE)</f>
        <v>4</v>
      </c>
      <c r="M473" s="178" t="str">
        <f t="shared" si="123"/>
        <v>A14.V19.T12</v>
      </c>
      <c r="N473" s="297">
        <f t="shared" si="127"/>
        <v>9.1999999999999993</v>
      </c>
      <c r="O473" s="273">
        <f t="shared" si="125"/>
        <v>9</v>
      </c>
      <c r="P473"/>
    </row>
    <row r="474" spans="1:16" ht="48">
      <c r="A474" s="243" t="s">
        <v>122</v>
      </c>
      <c r="B474" s="244" t="str">
        <f>Assets!$B$19</f>
        <v>State databases</v>
      </c>
      <c r="C474" s="245">
        <f>VLOOKUP(A474,Assets!$B$28:$C$47,2,FALSE)</f>
        <v>4.2</v>
      </c>
      <c r="D474" s="244" t="s">
        <v>476</v>
      </c>
      <c r="E474" s="246" t="str">
        <f t="shared" si="118"/>
        <v>V19</v>
      </c>
      <c r="F474" s="246" t="str">
        <f t="shared" si="119"/>
        <v>V19</v>
      </c>
      <c r="G474" s="253" t="str">
        <f t="shared" si="120"/>
        <v>A14V19</v>
      </c>
      <c r="H474" s="254">
        <f>VLOOKUP(G474,'Assets+Vulnerabilities'!$H$4:$I$318,2,FALSE)</f>
        <v>4</v>
      </c>
      <c r="I474" s="255" t="s">
        <v>479</v>
      </c>
      <c r="J474" s="246" t="str">
        <f t="shared" si="121"/>
        <v>T13</v>
      </c>
      <c r="K474" s="246" t="str">
        <f t="shared" si="122"/>
        <v>T13</v>
      </c>
      <c r="L474" s="178">
        <f>VLOOKUP(K474,Threats!$J$4:$K$33,2,FALSE)</f>
        <v>4</v>
      </c>
      <c r="M474" s="178" t="str">
        <f t="shared" si="123"/>
        <v>A14.V19.T13</v>
      </c>
      <c r="N474" s="297">
        <f t="shared" si="124"/>
        <v>10.199999999999999</v>
      </c>
      <c r="O474" s="273">
        <f t="shared" si="125"/>
        <v>10</v>
      </c>
      <c r="P474"/>
    </row>
    <row r="475" spans="1:16" ht="24">
      <c r="A475" s="243" t="s">
        <v>122</v>
      </c>
      <c r="B475" s="244" t="str">
        <f>Assets!$B$19</f>
        <v>State databases</v>
      </c>
      <c r="C475" s="245">
        <f>VLOOKUP(A475,Assets!$B$28:$C$47,2,FALSE)</f>
        <v>4.2</v>
      </c>
      <c r="D475" s="244" t="s">
        <v>476</v>
      </c>
      <c r="E475" s="246" t="str">
        <f t="shared" si="118"/>
        <v>V19</v>
      </c>
      <c r="F475" s="246" t="str">
        <f t="shared" si="119"/>
        <v>V19</v>
      </c>
      <c r="G475" s="253" t="str">
        <f t="shared" si="120"/>
        <v>A14V19</v>
      </c>
      <c r="H475" s="254">
        <f>VLOOKUP(G475,'Assets+Vulnerabilities'!$H$4:$I$318,2,FALSE)</f>
        <v>4</v>
      </c>
      <c r="I475" s="255" t="s">
        <v>429</v>
      </c>
      <c r="J475" s="246" t="str">
        <f t="shared" si="121"/>
        <v>T26</v>
      </c>
      <c r="K475" s="246" t="str">
        <f t="shared" si="122"/>
        <v>T26</v>
      </c>
      <c r="L475" s="178">
        <f>VLOOKUP(K475,Threats!$J$4:$K$33,2,FALSE)</f>
        <v>5</v>
      </c>
      <c r="M475" s="178" t="str">
        <f t="shared" si="123"/>
        <v>A14.V19.T26</v>
      </c>
      <c r="N475" s="297">
        <f t="shared" ref="N475:N478" si="128">C475+H475+L475-3</f>
        <v>10.199999999999999</v>
      </c>
      <c r="O475" s="273">
        <f t="shared" si="125"/>
        <v>10</v>
      </c>
      <c r="P475"/>
    </row>
    <row r="476" spans="1:16" ht="36">
      <c r="A476" s="243" t="s">
        <v>122</v>
      </c>
      <c r="B476" s="244" t="str">
        <f>Assets!$B$19</f>
        <v>State databases</v>
      </c>
      <c r="C476" s="245">
        <f>VLOOKUP(A476,Assets!$B$28:$C$47,2,FALSE)</f>
        <v>4.2</v>
      </c>
      <c r="D476" s="244" t="s">
        <v>471</v>
      </c>
      <c r="E476" s="246" t="str">
        <f t="shared" si="118"/>
        <v>V20</v>
      </c>
      <c r="F476" s="246" t="str">
        <f t="shared" si="119"/>
        <v>V20</v>
      </c>
      <c r="G476" s="253" t="str">
        <f t="shared" si="120"/>
        <v>A14V20</v>
      </c>
      <c r="H476" s="254">
        <f>VLOOKUP(G476,'Assets+Vulnerabilities'!$H$4:$I$318,2,FALSE)</f>
        <v>5</v>
      </c>
      <c r="I476" s="255" t="s">
        <v>150</v>
      </c>
      <c r="J476" s="246" t="str">
        <f t="shared" si="121"/>
        <v>T3.</v>
      </c>
      <c r="K476" s="246" t="str">
        <f t="shared" si="122"/>
        <v>T3</v>
      </c>
      <c r="L476" s="178">
        <f>VLOOKUP(K476,Threats!$J$4:$K$33,2,FALSE)</f>
        <v>4</v>
      </c>
      <c r="M476" s="178" t="str">
        <f t="shared" si="123"/>
        <v>A14.V20.T3</v>
      </c>
      <c r="N476" s="297">
        <f t="shared" si="128"/>
        <v>10.199999999999999</v>
      </c>
      <c r="O476" s="273">
        <f t="shared" si="125"/>
        <v>10</v>
      </c>
      <c r="P476"/>
    </row>
    <row r="477" spans="1:16" ht="24">
      <c r="A477" s="243" t="s">
        <v>122</v>
      </c>
      <c r="B477" s="244" t="str">
        <f>Assets!$B$19</f>
        <v>State databases</v>
      </c>
      <c r="C477" s="245">
        <f>VLOOKUP(A477,Assets!$B$28:$C$47,2,FALSE)</f>
        <v>4.2</v>
      </c>
      <c r="D477" s="244" t="s">
        <v>471</v>
      </c>
      <c r="E477" s="246" t="str">
        <f t="shared" si="118"/>
        <v>V20</v>
      </c>
      <c r="F477" s="246" t="str">
        <f t="shared" si="119"/>
        <v>V20</v>
      </c>
      <c r="G477" s="253" t="str">
        <f t="shared" si="120"/>
        <v>A14V20</v>
      </c>
      <c r="H477" s="254">
        <f>VLOOKUP(G477,'Assets+Vulnerabilities'!$H$4:$I$318,2,FALSE)</f>
        <v>5</v>
      </c>
      <c r="I477" s="255" t="s">
        <v>406</v>
      </c>
      <c r="J477" s="246" t="str">
        <f t="shared" si="121"/>
        <v>T11</v>
      </c>
      <c r="K477" s="246" t="str">
        <f t="shared" si="122"/>
        <v>T11</v>
      </c>
      <c r="L477" s="178">
        <f>VLOOKUP(K477,Threats!$J$4:$K$33,2,FALSE)</f>
        <v>3</v>
      </c>
      <c r="M477" s="178" t="str">
        <f t="shared" si="123"/>
        <v>A14.V20.T11</v>
      </c>
      <c r="N477" s="297">
        <f t="shared" si="128"/>
        <v>9.1999999999999993</v>
      </c>
      <c r="O477" s="273">
        <f t="shared" si="125"/>
        <v>9</v>
      </c>
      <c r="P477"/>
    </row>
    <row r="478" spans="1:16" ht="24">
      <c r="A478" s="243" t="s">
        <v>122</v>
      </c>
      <c r="B478" s="244" t="str">
        <f>Assets!$B$19</f>
        <v>State databases</v>
      </c>
      <c r="C478" s="245">
        <f>VLOOKUP(A478,Assets!$B$28:$C$47,2,FALSE)</f>
        <v>4.2</v>
      </c>
      <c r="D478" s="244" t="s">
        <v>471</v>
      </c>
      <c r="E478" s="246" t="str">
        <f t="shared" si="118"/>
        <v>V20</v>
      </c>
      <c r="F478" s="246" t="str">
        <f t="shared" si="119"/>
        <v>V20</v>
      </c>
      <c r="G478" s="253" t="str">
        <f t="shared" si="120"/>
        <v>A14V20</v>
      </c>
      <c r="H478" s="254">
        <f>VLOOKUP(G478,'Assets+Vulnerabilities'!$H$4:$I$318,2,FALSE)</f>
        <v>5</v>
      </c>
      <c r="I478" s="255" t="s">
        <v>480</v>
      </c>
      <c r="J478" s="246" t="str">
        <f t="shared" si="121"/>
        <v>T12</v>
      </c>
      <c r="K478" s="246" t="str">
        <f t="shared" si="122"/>
        <v>T12</v>
      </c>
      <c r="L478" s="178">
        <f>VLOOKUP(K478,Threats!$J$4:$K$33,2,FALSE)</f>
        <v>4</v>
      </c>
      <c r="M478" s="178" t="str">
        <f t="shared" si="123"/>
        <v>A14.V20.T12</v>
      </c>
      <c r="N478" s="297">
        <f t="shared" si="128"/>
        <v>10.199999999999999</v>
      </c>
      <c r="O478" s="273">
        <f t="shared" si="125"/>
        <v>10</v>
      </c>
      <c r="P478"/>
    </row>
    <row r="479" spans="1:16" ht="48">
      <c r="A479" s="243" t="s">
        <v>122</v>
      </c>
      <c r="B479" s="244" t="str">
        <f>Assets!$B$19</f>
        <v>State databases</v>
      </c>
      <c r="C479" s="245">
        <f>VLOOKUP(A479,Assets!$B$28:$C$47,2,FALSE)</f>
        <v>4.2</v>
      </c>
      <c r="D479" s="244" t="s">
        <v>471</v>
      </c>
      <c r="E479" s="246" t="str">
        <f t="shared" si="118"/>
        <v>V20</v>
      </c>
      <c r="F479" s="246" t="str">
        <f t="shared" si="119"/>
        <v>V20</v>
      </c>
      <c r="G479" s="253" t="str">
        <f t="shared" si="120"/>
        <v>A14V20</v>
      </c>
      <c r="H479" s="254">
        <f>VLOOKUP(G479,'Assets+Vulnerabilities'!$H$4:$I$318,2,FALSE)</f>
        <v>5</v>
      </c>
      <c r="I479" s="255" t="s">
        <v>479</v>
      </c>
      <c r="J479" s="246" t="str">
        <f t="shared" si="121"/>
        <v>T13</v>
      </c>
      <c r="K479" s="246" t="str">
        <f t="shared" si="122"/>
        <v>T13</v>
      </c>
      <c r="L479" s="178">
        <f>VLOOKUP(K479,Threats!$J$4:$K$33,2,FALSE)</f>
        <v>4</v>
      </c>
      <c r="M479" s="178" t="str">
        <f t="shared" si="123"/>
        <v>A14.V20.T13</v>
      </c>
      <c r="N479" s="297">
        <f t="shared" si="124"/>
        <v>11.2</v>
      </c>
      <c r="O479" s="257">
        <f t="shared" si="125"/>
        <v>11</v>
      </c>
      <c r="P479"/>
    </row>
    <row r="480" spans="1:16" ht="24">
      <c r="A480" s="243" t="s">
        <v>122</v>
      </c>
      <c r="B480" s="244" t="str">
        <f>Assets!$B$19</f>
        <v>State databases</v>
      </c>
      <c r="C480" s="245">
        <f>VLOOKUP(A480,Assets!$B$28:$C$47,2,FALSE)</f>
        <v>4.2</v>
      </c>
      <c r="D480" s="244" t="s">
        <v>471</v>
      </c>
      <c r="E480" s="246" t="str">
        <f t="shared" si="118"/>
        <v>V20</v>
      </c>
      <c r="F480" s="246" t="str">
        <f t="shared" si="119"/>
        <v>V20</v>
      </c>
      <c r="G480" s="253" t="str">
        <f t="shared" si="120"/>
        <v>A14V20</v>
      </c>
      <c r="H480" s="254">
        <f>VLOOKUP(G480,'Assets+Vulnerabilities'!$H$4:$I$318,2,FALSE)</f>
        <v>5</v>
      </c>
      <c r="I480" s="255" t="s">
        <v>429</v>
      </c>
      <c r="J480" s="246" t="str">
        <f t="shared" si="121"/>
        <v>T26</v>
      </c>
      <c r="K480" s="246" t="str">
        <f t="shared" si="122"/>
        <v>T26</v>
      </c>
      <c r="L480" s="178">
        <f>VLOOKUP(K480,Threats!$J$4:$K$33,2,FALSE)</f>
        <v>5</v>
      </c>
      <c r="M480" s="178" t="str">
        <f t="shared" si="123"/>
        <v>A14.V20.T26</v>
      </c>
      <c r="N480" s="297">
        <f t="shared" ref="N480:N485" si="129">C480+H480+L480-3</f>
        <v>11.2</v>
      </c>
      <c r="O480" s="273">
        <f t="shared" si="125"/>
        <v>11</v>
      </c>
      <c r="P480"/>
    </row>
    <row r="481" spans="1:16" ht="24">
      <c r="A481" s="243" t="s">
        <v>122</v>
      </c>
      <c r="B481" s="244" t="str">
        <f>Assets!$B$19</f>
        <v>State databases</v>
      </c>
      <c r="C481" s="245">
        <f>VLOOKUP(A481,Assets!$B$28:$C$47,2,FALSE)</f>
        <v>4.2</v>
      </c>
      <c r="D481" s="244" t="s">
        <v>471</v>
      </c>
      <c r="E481" s="246" t="str">
        <f t="shared" si="118"/>
        <v>V20</v>
      </c>
      <c r="F481" s="246" t="str">
        <f t="shared" si="119"/>
        <v>V20</v>
      </c>
      <c r="G481" s="253" t="str">
        <f t="shared" si="120"/>
        <v>A14V20</v>
      </c>
      <c r="H481" s="254">
        <f>VLOOKUP(G481,'Assets+Vulnerabilities'!$H$4:$I$318,2,FALSE)</f>
        <v>5</v>
      </c>
      <c r="I481" s="255" t="s">
        <v>420</v>
      </c>
      <c r="J481" s="246" t="str">
        <f t="shared" si="121"/>
        <v>T30</v>
      </c>
      <c r="K481" s="246" t="str">
        <f t="shared" si="122"/>
        <v>T30</v>
      </c>
      <c r="L481" s="178">
        <f>VLOOKUP(K481,Threats!$J$4:$K$33,2,FALSE)</f>
        <v>4</v>
      </c>
      <c r="M481" s="178" t="str">
        <f t="shared" si="123"/>
        <v>A14.V20.T30</v>
      </c>
      <c r="N481" s="297">
        <f t="shared" si="129"/>
        <v>10.199999999999999</v>
      </c>
      <c r="O481" s="273">
        <f t="shared" si="125"/>
        <v>10</v>
      </c>
      <c r="P481"/>
    </row>
    <row r="482" spans="1:16" ht="36">
      <c r="A482" s="243" t="s">
        <v>122</v>
      </c>
      <c r="B482" s="244" t="str">
        <f>Assets!$B$19</f>
        <v>State databases</v>
      </c>
      <c r="C482" s="245">
        <f>VLOOKUP(A482,Assets!$B$28:$C$47,2,FALSE)</f>
        <v>4.2</v>
      </c>
      <c r="D482" s="244" t="s">
        <v>471</v>
      </c>
      <c r="E482" s="246" t="str">
        <f t="shared" si="118"/>
        <v>V20</v>
      </c>
      <c r="F482" s="246" t="str">
        <f t="shared" si="119"/>
        <v>V20</v>
      </c>
      <c r="G482" s="253" t="str">
        <f t="shared" si="120"/>
        <v>A14V20</v>
      </c>
      <c r="H482" s="254">
        <f>VLOOKUP(G482,'Assets+Vulnerabilities'!$H$4:$I$318,2,FALSE)</f>
        <v>5</v>
      </c>
      <c r="I482" s="255" t="s">
        <v>417</v>
      </c>
      <c r="J482" s="246" t="str">
        <f t="shared" si="121"/>
        <v>T8.</v>
      </c>
      <c r="K482" s="246" t="str">
        <f t="shared" si="122"/>
        <v>T8</v>
      </c>
      <c r="L482" s="178">
        <f>VLOOKUP(K482,Threats!$J$4:$K$33,2,FALSE)</f>
        <v>4</v>
      </c>
      <c r="M482" s="178" t="str">
        <f t="shared" si="123"/>
        <v>A14.V20.T8</v>
      </c>
      <c r="N482" s="297">
        <f t="shared" si="129"/>
        <v>10.199999999999999</v>
      </c>
      <c r="O482" s="273">
        <f t="shared" si="125"/>
        <v>10</v>
      </c>
      <c r="P482"/>
    </row>
    <row r="483" spans="1:16" ht="24">
      <c r="A483" s="243" t="s">
        <v>122</v>
      </c>
      <c r="B483" s="244" t="str">
        <f>Assets!$B$19</f>
        <v>State databases</v>
      </c>
      <c r="C483" s="245">
        <f>VLOOKUP(A483,Assets!$B$28:$C$47,2,FALSE)</f>
        <v>4.2</v>
      </c>
      <c r="D483" s="244" t="s">
        <v>380</v>
      </c>
      <c r="E483" s="246" t="str">
        <f t="shared" si="118"/>
        <v>V28</v>
      </c>
      <c r="F483" s="246" t="str">
        <f t="shared" si="119"/>
        <v>V28</v>
      </c>
      <c r="G483" s="253" t="str">
        <f t="shared" si="120"/>
        <v>A14V28</v>
      </c>
      <c r="H483" s="254">
        <f>VLOOKUP(G483,'Assets+Vulnerabilities'!$H$4:$I$318,2,FALSE)</f>
        <v>2</v>
      </c>
      <c r="I483" s="255" t="s">
        <v>480</v>
      </c>
      <c r="J483" s="246" t="str">
        <f t="shared" si="121"/>
        <v>T12</v>
      </c>
      <c r="K483" s="246" t="str">
        <f t="shared" si="122"/>
        <v>T12</v>
      </c>
      <c r="L483" s="178">
        <f>VLOOKUP(K483,Threats!$J$4:$K$33,2,FALSE)</f>
        <v>4</v>
      </c>
      <c r="M483" s="178" t="str">
        <f t="shared" si="123"/>
        <v>A14.V28.T12</v>
      </c>
      <c r="N483" s="297">
        <f t="shared" si="129"/>
        <v>7.1999999999999993</v>
      </c>
      <c r="O483" s="273">
        <f t="shared" si="125"/>
        <v>7</v>
      </c>
      <c r="P483"/>
    </row>
    <row r="484" spans="1:16" ht="36">
      <c r="A484" s="243" t="s">
        <v>122</v>
      </c>
      <c r="B484" s="244" t="str">
        <f>Assets!$B$19</f>
        <v>State databases</v>
      </c>
      <c r="C484" s="245">
        <f>VLOOKUP(A484,Assets!$B$28:$C$47,2,FALSE)</f>
        <v>4.2</v>
      </c>
      <c r="D484" s="244" t="s">
        <v>385</v>
      </c>
      <c r="E484" s="246" t="str">
        <f t="shared" si="118"/>
        <v>V35</v>
      </c>
      <c r="F484" s="246" t="str">
        <f t="shared" si="119"/>
        <v>V35</v>
      </c>
      <c r="G484" s="253" t="str">
        <f t="shared" si="120"/>
        <v>A14V35</v>
      </c>
      <c r="H484" s="254">
        <f>VLOOKUP(G484,'Assets+Vulnerabilities'!$H$4:$I$318,2,FALSE)</f>
        <v>4</v>
      </c>
      <c r="I484" s="255" t="s">
        <v>150</v>
      </c>
      <c r="J484" s="246" t="str">
        <f t="shared" si="121"/>
        <v>T3.</v>
      </c>
      <c r="K484" s="246" t="str">
        <f t="shared" si="122"/>
        <v>T3</v>
      </c>
      <c r="L484" s="178">
        <f>VLOOKUP(K484,Threats!$J$4:$K$33,2,FALSE)</f>
        <v>4</v>
      </c>
      <c r="M484" s="178" t="str">
        <f t="shared" si="123"/>
        <v>A14.V35.T3</v>
      </c>
      <c r="N484" s="297">
        <f t="shared" si="129"/>
        <v>9.1999999999999993</v>
      </c>
      <c r="O484" s="273">
        <f t="shared" si="125"/>
        <v>9</v>
      </c>
      <c r="P484"/>
    </row>
    <row r="485" spans="1:16" ht="24">
      <c r="A485" s="243" t="s">
        <v>122</v>
      </c>
      <c r="B485" s="244" t="str">
        <f>Assets!$B$19</f>
        <v>State databases</v>
      </c>
      <c r="C485" s="245">
        <f>VLOOKUP(A485,Assets!$B$28:$C$47,2,FALSE)</f>
        <v>4.2</v>
      </c>
      <c r="D485" s="244" t="s">
        <v>385</v>
      </c>
      <c r="E485" s="246" t="str">
        <f t="shared" si="118"/>
        <v>V35</v>
      </c>
      <c r="F485" s="246" t="str">
        <f t="shared" si="119"/>
        <v>V35</v>
      </c>
      <c r="G485" s="253" t="str">
        <f t="shared" si="120"/>
        <v>A14V35</v>
      </c>
      <c r="H485" s="254">
        <f>VLOOKUP(G485,'Assets+Vulnerabilities'!$H$4:$I$318,2,FALSE)</f>
        <v>4</v>
      </c>
      <c r="I485" s="255" t="s">
        <v>480</v>
      </c>
      <c r="J485" s="246" t="str">
        <f t="shared" si="121"/>
        <v>T12</v>
      </c>
      <c r="K485" s="246" t="str">
        <f t="shared" si="122"/>
        <v>T12</v>
      </c>
      <c r="L485" s="178">
        <f>VLOOKUP(K485,Threats!$J$4:$K$33,2,FALSE)</f>
        <v>4</v>
      </c>
      <c r="M485" s="178" t="str">
        <f t="shared" si="123"/>
        <v>A14.V35.T12</v>
      </c>
      <c r="N485" s="297">
        <f t="shared" si="129"/>
        <v>9.1999999999999993</v>
      </c>
      <c r="O485" s="273">
        <f t="shared" si="125"/>
        <v>9</v>
      </c>
      <c r="P485"/>
    </row>
    <row r="486" spans="1:16" ht="48">
      <c r="A486" s="243" t="s">
        <v>122</v>
      </c>
      <c r="B486" s="244" t="str">
        <f>Assets!$B$19</f>
        <v>State databases</v>
      </c>
      <c r="C486" s="245">
        <f>VLOOKUP(A486,Assets!$B$28:$C$47,2,FALSE)</f>
        <v>4.2</v>
      </c>
      <c r="D486" s="244" t="s">
        <v>385</v>
      </c>
      <c r="E486" s="246" t="str">
        <f t="shared" si="118"/>
        <v>V35</v>
      </c>
      <c r="F486" s="246" t="str">
        <f t="shared" si="119"/>
        <v>V35</v>
      </c>
      <c r="G486" s="253" t="str">
        <f t="shared" si="120"/>
        <v>A14V35</v>
      </c>
      <c r="H486" s="254">
        <f>VLOOKUP(G486,'Assets+Vulnerabilities'!$H$4:$I$318,2,FALSE)</f>
        <v>4</v>
      </c>
      <c r="I486" s="255" t="s">
        <v>479</v>
      </c>
      <c r="J486" s="246" t="str">
        <f t="shared" si="121"/>
        <v>T13</v>
      </c>
      <c r="K486" s="246" t="str">
        <f t="shared" si="122"/>
        <v>T13</v>
      </c>
      <c r="L486" s="178">
        <f>VLOOKUP(K486,Threats!$J$4:$K$33,2,FALSE)</f>
        <v>4</v>
      </c>
      <c r="M486" s="178" t="str">
        <f t="shared" si="123"/>
        <v>A14.V35.T13</v>
      </c>
      <c r="N486" s="297">
        <f t="shared" si="124"/>
        <v>10.199999999999999</v>
      </c>
      <c r="O486" s="273">
        <f t="shared" si="125"/>
        <v>10</v>
      </c>
      <c r="P486"/>
    </row>
    <row r="487" spans="1:16" ht="24">
      <c r="A487" s="243" t="s">
        <v>122</v>
      </c>
      <c r="B487" s="244" t="str">
        <f>Assets!$B$19</f>
        <v>State databases</v>
      </c>
      <c r="C487" s="245">
        <f>VLOOKUP(A487,Assets!$B$28:$C$47,2,FALSE)</f>
        <v>4.2</v>
      </c>
      <c r="D487" s="244" t="s">
        <v>385</v>
      </c>
      <c r="E487" s="246" t="str">
        <f t="shared" si="118"/>
        <v>V35</v>
      </c>
      <c r="F487" s="246" t="str">
        <f t="shared" si="119"/>
        <v>V35</v>
      </c>
      <c r="G487" s="253" t="str">
        <f t="shared" si="120"/>
        <v>A14V35</v>
      </c>
      <c r="H487" s="254">
        <f>VLOOKUP(G487,'Assets+Vulnerabilities'!$H$4:$I$318,2,FALSE)</f>
        <v>4</v>
      </c>
      <c r="I487" s="255" t="s">
        <v>429</v>
      </c>
      <c r="J487" s="246" t="str">
        <f t="shared" si="121"/>
        <v>T26</v>
      </c>
      <c r="K487" s="246" t="str">
        <f t="shared" si="122"/>
        <v>T26</v>
      </c>
      <c r="L487" s="178">
        <f>VLOOKUP(K487,Threats!$J$4:$K$33,2,FALSE)</f>
        <v>5</v>
      </c>
      <c r="M487" s="178" t="str">
        <f t="shared" si="123"/>
        <v>A14.V35.T26</v>
      </c>
      <c r="N487" s="297">
        <f t="shared" ref="N487:N490" si="130">C487+H487+L487-3</f>
        <v>10.199999999999999</v>
      </c>
      <c r="O487" s="273">
        <f t="shared" si="125"/>
        <v>10</v>
      </c>
      <c r="P487"/>
    </row>
    <row r="488" spans="1:16" ht="36">
      <c r="A488" s="243" t="s">
        <v>122</v>
      </c>
      <c r="B488" s="244" t="str">
        <f>Assets!$B$19</f>
        <v>State databases</v>
      </c>
      <c r="C488" s="245">
        <f>VLOOKUP(A488,Assets!$B$28:$C$47,2,FALSE)</f>
        <v>4.2</v>
      </c>
      <c r="D488" s="244" t="s">
        <v>385</v>
      </c>
      <c r="E488" s="246" t="str">
        <f t="shared" si="118"/>
        <v>V35</v>
      </c>
      <c r="F488" s="246" t="str">
        <f t="shared" si="119"/>
        <v>V35</v>
      </c>
      <c r="G488" s="253" t="str">
        <f t="shared" si="120"/>
        <v>A14V35</v>
      </c>
      <c r="H488" s="254">
        <f>VLOOKUP(G488,'Assets+Vulnerabilities'!$H$4:$I$318,2,FALSE)</f>
        <v>4</v>
      </c>
      <c r="I488" s="255" t="s">
        <v>417</v>
      </c>
      <c r="J488" s="246" t="str">
        <f t="shared" si="121"/>
        <v>T8.</v>
      </c>
      <c r="K488" s="246" t="str">
        <f t="shared" si="122"/>
        <v>T8</v>
      </c>
      <c r="L488" s="178">
        <f>VLOOKUP(K488,Threats!$J$4:$K$33,2,FALSE)</f>
        <v>4</v>
      </c>
      <c r="M488" s="178" t="str">
        <f t="shared" si="123"/>
        <v>A14.V35.T8</v>
      </c>
      <c r="N488" s="297">
        <f t="shared" si="130"/>
        <v>9.1999999999999993</v>
      </c>
      <c r="O488" s="273">
        <f t="shared" si="125"/>
        <v>9</v>
      </c>
      <c r="P488"/>
    </row>
    <row r="489" spans="1:16" ht="24">
      <c r="A489" s="243" t="s">
        <v>122</v>
      </c>
      <c r="B489" s="244" t="str">
        <f>Assets!$B$19</f>
        <v>State databases</v>
      </c>
      <c r="C489" s="245">
        <f>VLOOKUP(A489,Assets!$B$28:$C$47,2,FALSE)</f>
        <v>4.2</v>
      </c>
      <c r="D489" s="244" t="s">
        <v>381</v>
      </c>
      <c r="E489" s="246" t="str">
        <f t="shared" si="118"/>
        <v>V36</v>
      </c>
      <c r="F489" s="246" t="str">
        <f t="shared" si="119"/>
        <v>V36</v>
      </c>
      <c r="G489" s="253" t="str">
        <f t="shared" si="120"/>
        <v>A14V36</v>
      </c>
      <c r="H489" s="254">
        <f>VLOOKUP(G489,'Assets+Vulnerabilities'!$H$4:$I$318,2,FALSE)</f>
        <v>4</v>
      </c>
      <c r="I489" s="255" t="s">
        <v>436</v>
      </c>
      <c r="J489" s="246" t="str">
        <f t="shared" si="121"/>
        <v>T10</v>
      </c>
      <c r="K489" s="246" t="str">
        <f t="shared" si="122"/>
        <v>T10</v>
      </c>
      <c r="L489" s="178">
        <f>VLOOKUP(K489,Threats!$J$4:$K$33,2,FALSE)</f>
        <v>4</v>
      </c>
      <c r="M489" s="178" t="str">
        <f t="shared" si="123"/>
        <v>A14.V36.T10</v>
      </c>
      <c r="N489" s="297">
        <f t="shared" si="130"/>
        <v>9.1999999999999993</v>
      </c>
      <c r="O489" s="273">
        <f t="shared" si="125"/>
        <v>9</v>
      </c>
      <c r="P489"/>
    </row>
    <row r="490" spans="1:16" ht="24">
      <c r="A490" s="243" t="s">
        <v>122</v>
      </c>
      <c r="B490" s="244" t="str">
        <f>Assets!$B$19</f>
        <v>State databases</v>
      </c>
      <c r="C490" s="245">
        <f>VLOOKUP(A490,Assets!$B$28:$C$47,2,FALSE)</f>
        <v>4.2</v>
      </c>
      <c r="D490" s="244" t="s">
        <v>381</v>
      </c>
      <c r="E490" s="246" t="str">
        <f t="shared" si="118"/>
        <v>V36</v>
      </c>
      <c r="F490" s="246" t="str">
        <f t="shared" si="119"/>
        <v>V36</v>
      </c>
      <c r="G490" s="253" t="str">
        <f t="shared" si="120"/>
        <v>A14V36</v>
      </c>
      <c r="H490" s="254">
        <f>VLOOKUP(G490,'Assets+Vulnerabilities'!$H$4:$I$318,2,FALSE)</f>
        <v>4</v>
      </c>
      <c r="I490" s="255" t="s">
        <v>480</v>
      </c>
      <c r="J490" s="246" t="str">
        <f t="shared" si="121"/>
        <v>T12</v>
      </c>
      <c r="K490" s="246" t="str">
        <f t="shared" si="122"/>
        <v>T12</v>
      </c>
      <c r="L490" s="178">
        <f>VLOOKUP(K490,Threats!$J$4:$K$33,2,FALSE)</f>
        <v>4</v>
      </c>
      <c r="M490" s="178" t="str">
        <f t="shared" si="123"/>
        <v>A14.V36.T12</v>
      </c>
      <c r="N490" s="297">
        <f t="shared" si="130"/>
        <v>9.1999999999999993</v>
      </c>
      <c r="O490" s="273">
        <f t="shared" si="125"/>
        <v>9</v>
      </c>
      <c r="P490" s="22"/>
    </row>
    <row r="491" spans="1:16" ht="24">
      <c r="A491" s="243" t="s">
        <v>122</v>
      </c>
      <c r="B491" s="244" t="str">
        <f>Assets!$B$19</f>
        <v>State databases</v>
      </c>
      <c r="C491" s="245">
        <f>VLOOKUP(A491,Assets!$B$28:$C$47,2,FALSE)</f>
        <v>4.2</v>
      </c>
      <c r="D491" s="244" t="s">
        <v>381</v>
      </c>
      <c r="E491" s="246" t="str">
        <f t="shared" si="118"/>
        <v>V36</v>
      </c>
      <c r="F491" s="246" t="str">
        <f t="shared" si="119"/>
        <v>V36</v>
      </c>
      <c r="G491" s="253" t="str">
        <f t="shared" si="120"/>
        <v>A14V36</v>
      </c>
      <c r="H491" s="254">
        <f>VLOOKUP(G491,'Assets+Vulnerabilities'!$H$4:$I$318,2,FALSE)</f>
        <v>4</v>
      </c>
      <c r="I491" s="255" t="s">
        <v>414</v>
      </c>
      <c r="J491" s="246" t="str">
        <f t="shared" si="121"/>
        <v>T23</v>
      </c>
      <c r="K491" s="246" t="str">
        <f t="shared" si="122"/>
        <v>T23</v>
      </c>
      <c r="L491" s="178">
        <f>VLOOKUP(K491,Threats!$J$4:$K$33,2,FALSE)</f>
        <v>3</v>
      </c>
      <c r="M491" s="178" t="str">
        <f t="shared" si="123"/>
        <v>A14.V36.T23</v>
      </c>
      <c r="N491" s="297">
        <f t="shared" si="124"/>
        <v>9.1999999999999993</v>
      </c>
      <c r="O491" s="273">
        <f t="shared" si="125"/>
        <v>9</v>
      </c>
      <c r="P491" s="22"/>
    </row>
    <row r="492" spans="1:16" ht="24">
      <c r="A492" s="243" t="s">
        <v>122</v>
      </c>
      <c r="B492" s="244" t="str">
        <f>Assets!$B$19</f>
        <v>State databases</v>
      </c>
      <c r="C492" s="245">
        <f>VLOOKUP(A492,Assets!$B$28:$C$47,2,FALSE)</f>
        <v>4.2</v>
      </c>
      <c r="D492" s="244" t="s">
        <v>381</v>
      </c>
      <c r="E492" s="246" t="str">
        <f t="shared" si="118"/>
        <v>V36</v>
      </c>
      <c r="F492" s="246" t="str">
        <f t="shared" si="119"/>
        <v>V36</v>
      </c>
      <c r="G492" s="253" t="str">
        <f t="shared" si="120"/>
        <v>A14V36</v>
      </c>
      <c r="H492" s="254">
        <f>VLOOKUP(G492,'Assets+Vulnerabilities'!$H$4:$I$318,2,FALSE)</f>
        <v>4</v>
      </c>
      <c r="I492" s="255" t="s">
        <v>420</v>
      </c>
      <c r="J492" s="246" t="str">
        <f t="shared" si="121"/>
        <v>T30</v>
      </c>
      <c r="K492" s="246" t="str">
        <f t="shared" si="122"/>
        <v>T30</v>
      </c>
      <c r="L492" s="178">
        <f>VLOOKUP(K492,Threats!$J$4:$K$33,2,FALSE)</f>
        <v>4</v>
      </c>
      <c r="M492" s="178" t="str">
        <f t="shared" si="123"/>
        <v>A14.V36.T30</v>
      </c>
      <c r="N492" s="297">
        <f t="shared" ref="N492:N495" si="131">C492+H492+L492-3</f>
        <v>9.1999999999999993</v>
      </c>
      <c r="O492" s="273">
        <f t="shared" si="125"/>
        <v>9</v>
      </c>
      <c r="P492" s="22"/>
    </row>
    <row r="493" spans="1:16" ht="24">
      <c r="A493" s="243" t="s">
        <v>122</v>
      </c>
      <c r="B493" s="244" t="str">
        <f>Assets!$B$19</f>
        <v>State databases</v>
      </c>
      <c r="C493" s="245">
        <f>VLOOKUP(A493,Assets!$B$28:$C$47,2,FALSE)</f>
        <v>4.2</v>
      </c>
      <c r="D493" s="244" t="s">
        <v>382</v>
      </c>
      <c r="E493" s="246" t="str">
        <f t="shared" si="118"/>
        <v>V38</v>
      </c>
      <c r="F493" s="246" t="str">
        <f t="shared" si="119"/>
        <v>V38</v>
      </c>
      <c r="G493" s="253" t="str">
        <f t="shared" si="120"/>
        <v>A14V38</v>
      </c>
      <c r="H493" s="254">
        <f>VLOOKUP(G493,'Assets+Vulnerabilities'!$H$4:$I$318,2,FALSE)</f>
        <v>4</v>
      </c>
      <c r="I493" s="255" t="s">
        <v>436</v>
      </c>
      <c r="J493" s="246" t="str">
        <f t="shared" si="121"/>
        <v>T10</v>
      </c>
      <c r="K493" s="246" t="str">
        <f t="shared" si="122"/>
        <v>T10</v>
      </c>
      <c r="L493" s="178">
        <f>VLOOKUP(K493,Threats!$J$4:$K$33,2,FALSE)</f>
        <v>4</v>
      </c>
      <c r="M493" s="178" t="str">
        <f t="shared" si="123"/>
        <v>A14.V38.T10</v>
      </c>
      <c r="N493" s="297">
        <f t="shared" si="131"/>
        <v>9.1999999999999993</v>
      </c>
      <c r="O493" s="273">
        <f t="shared" si="125"/>
        <v>9</v>
      </c>
      <c r="P493" s="22"/>
    </row>
    <row r="494" spans="1:16" ht="24">
      <c r="A494" s="243" t="s">
        <v>122</v>
      </c>
      <c r="B494" s="244" t="str">
        <f>Assets!$B$19</f>
        <v>State databases</v>
      </c>
      <c r="C494" s="245">
        <f>VLOOKUP(A494,Assets!$B$28:$C$47,2,FALSE)</f>
        <v>4.2</v>
      </c>
      <c r="D494" s="244" t="s">
        <v>382</v>
      </c>
      <c r="E494" s="246" t="str">
        <f t="shared" si="118"/>
        <v>V38</v>
      </c>
      <c r="F494" s="246" t="str">
        <f t="shared" si="119"/>
        <v>V38</v>
      </c>
      <c r="G494" s="253" t="str">
        <f t="shared" si="120"/>
        <v>A14V38</v>
      </c>
      <c r="H494" s="254">
        <f>VLOOKUP(G494,'Assets+Vulnerabilities'!$H$4:$I$318,2,FALSE)</f>
        <v>4</v>
      </c>
      <c r="I494" s="255" t="s">
        <v>406</v>
      </c>
      <c r="J494" s="246" t="str">
        <f t="shared" si="121"/>
        <v>T11</v>
      </c>
      <c r="K494" s="246" t="str">
        <f t="shared" si="122"/>
        <v>T11</v>
      </c>
      <c r="L494" s="178">
        <f>VLOOKUP(K494,Threats!$J$4:$K$33,2,FALSE)</f>
        <v>3</v>
      </c>
      <c r="M494" s="178" t="str">
        <f t="shared" si="123"/>
        <v>A14.V38.T11</v>
      </c>
      <c r="N494" s="297">
        <f t="shared" si="131"/>
        <v>8.1999999999999993</v>
      </c>
      <c r="O494" s="273">
        <f t="shared" si="125"/>
        <v>8</v>
      </c>
      <c r="P494" s="22"/>
    </row>
    <row r="495" spans="1:16" ht="24">
      <c r="A495" s="243" t="s">
        <v>122</v>
      </c>
      <c r="B495" s="244" t="str">
        <f>Assets!$B$19</f>
        <v>State databases</v>
      </c>
      <c r="C495" s="245">
        <f>VLOOKUP(A495,Assets!$B$28:$C$47,2,FALSE)</f>
        <v>4.2</v>
      </c>
      <c r="D495" s="244" t="s">
        <v>382</v>
      </c>
      <c r="E495" s="246" t="str">
        <f t="shared" si="118"/>
        <v>V38</v>
      </c>
      <c r="F495" s="246" t="str">
        <f t="shared" si="119"/>
        <v>V38</v>
      </c>
      <c r="G495" s="253" t="str">
        <f t="shared" si="120"/>
        <v>A14V38</v>
      </c>
      <c r="H495" s="254">
        <f>VLOOKUP(G495,'Assets+Vulnerabilities'!$H$4:$I$318,2,FALSE)</f>
        <v>4</v>
      </c>
      <c r="I495" s="255" t="s">
        <v>480</v>
      </c>
      <c r="J495" s="246" t="str">
        <f t="shared" si="121"/>
        <v>T12</v>
      </c>
      <c r="K495" s="246" t="str">
        <f t="shared" si="122"/>
        <v>T12</v>
      </c>
      <c r="L495" s="178">
        <f>VLOOKUP(K495,Threats!$J$4:$K$33,2,FALSE)</f>
        <v>4</v>
      </c>
      <c r="M495" s="178" t="str">
        <f t="shared" si="123"/>
        <v>A14.V38.T12</v>
      </c>
      <c r="N495" s="297">
        <f t="shared" si="131"/>
        <v>9.1999999999999993</v>
      </c>
      <c r="O495" s="273">
        <f t="shared" si="125"/>
        <v>9</v>
      </c>
      <c r="P495" s="22"/>
    </row>
    <row r="496" spans="1:16" ht="48">
      <c r="A496" s="243" t="s">
        <v>122</v>
      </c>
      <c r="B496" s="244" t="str">
        <f>Assets!$B$19</f>
        <v>State databases</v>
      </c>
      <c r="C496" s="245">
        <f>VLOOKUP(A496,Assets!$B$28:$C$47,2,FALSE)</f>
        <v>4.2</v>
      </c>
      <c r="D496" s="244" t="s">
        <v>382</v>
      </c>
      <c r="E496" s="246" t="str">
        <f t="shared" si="118"/>
        <v>V38</v>
      </c>
      <c r="F496" s="246" t="str">
        <f t="shared" si="119"/>
        <v>V38</v>
      </c>
      <c r="G496" s="253" t="str">
        <f t="shared" si="120"/>
        <v>A14V38</v>
      </c>
      <c r="H496" s="254">
        <f>VLOOKUP(G496,'Assets+Vulnerabilities'!$H$4:$I$318,2,FALSE)</f>
        <v>4</v>
      </c>
      <c r="I496" s="255" t="s">
        <v>479</v>
      </c>
      <c r="J496" s="246" t="str">
        <f t="shared" si="121"/>
        <v>T13</v>
      </c>
      <c r="K496" s="246" t="str">
        <f t="shared" si="122"/>
        <v>T13</v>
      </c>
      <c r="L496" s="178">
        <f>VLOOKUP(K496,Threats!$J$4:$K$33,2,FALSE)</f>
        <v>4</v>
      </c>
      <c r="M496" s="178" t="str">
        <f t="shared" si="123"/>
        <v>A14.V38.T13</v>
      </c>
      <c r="N496" s="297">
        <f t="shared" si="124"/>
        <v>10.199999999999999</v>
      </c>
      <c r="O496" s="273">
        <f t="shared" si="125"/>
        <v>10</v>
      </c>
      <c r="P496" s="22"/>
    </row>
    <row r="497" spans="1:16" ht="24">
      <c r="A497" s="243" t="s">
        <v>122</v>
      </c>
      <c r="B497" s="244" t="str">
        <f>Assets!$B$19</f>
        <v>State databases</v>
      </c>
      <c r="C497" s="245">
        <f>VLOOKUP(A497,Assets!$B$28:$C$47,2,FALSE)</f>
        <v>4.2</v>
      </c>
      <c r="D497" s="244" t="s">
        <v>382</v>
      </c>
      <c r="E497" s="246" t="str">
        <f t="shared" si="118"/>
        <v>V38</v>
      </c>
      <c r="F497" s="246" t="str">
        <f t="shared" si="119"/>
        <v>V38</v>
      </c>
      <c r="G497" s="253" t="str">
        <f t="shared" si="120"/>
        <v>A14V38</v>
      </c>
      <c r="H497" s="254">
        <f>VLOOKUP(G497,'Assets+Vulnerabilities'!$H$4:$I$318,2,FALSE)</f>
        <v>4</v>
      </c>
      <c r="I497" s="255" t="s">
        <v>420</v>
      </c>
      <c r="J497" s="246" t="str">
        <f t="shared" si="121"/>
        <v>T30</v>
      </c>
      <c r="K497" s="246" t="str">
        <f t="shared" si="122"/>
        <v>T30</v>
      </c>
      <c r="L497" s="178">
        <f>VLOOKUP(K497,Threats!$J$4:$K$33,2,FALSE)</f>
        <v>4</v>
      </c>
      <c r="M497" s="178" t="str">
        <f t="shared" si="123"/>
        <v>A14.V38.T30</v>
      </c>
      <c r="N497" s="297">
        <f t="shared" ref="N497:N501" si="132">C497+H497+L497-3</f>
        <v>9.1999999999999993</v>
      </c>
      <c r="O497" s="273">
        <f t="shared" si="125"/>
        <v>9</v>
      </c>
      <c r="P497" s="22"/>
    </row>
    <row r="498" spans="1:16" ht="48">
      <c r="A498" s="243" t="s">
        <v>126</v>
      </c>
      <c r="B498" s="244" t="str">
        <f>Assets!$B$20</f>
        <v>Commercial and other databases</v>
      </c>
      <c r="C498" s="245">
        <f>VLOOKUP(A498,Assets!$B$28:$C$47,2,FALSE)</f>
        <v>3.8</v>
      </c>
      <c r="D498" s="244" t="s">
        <v>376</v>
      </c>
      <c r="E498" s="246" t="str">
        <f t="shared" si="118"/>
        <v>V1.</v>
      </c>
      <c r="F498" s="246" t="str">
        <f t="shared" si="119"/>
        <v>V1</v>
      </c>
      <c r="G498" s="253" t="str">
        <f t="shared" si="120"/>
        <v>A15V1</v>
      </c>
      <c r="H498" s="254">
        <f>VLOOKUP(G498,'Assets+Vulnerabilities'!$H$4:$I$318,2,FALSE)</f>
        <v>3</v>
      </c>
      <c r="I498" s="255" t="s">
        <v>431</v>
      </c>
      <c r="J498" s="246" t="str">
        <f t="shared" si="121"/>
        <v>T6.</v>
      </c>
      <c r="K498" s="246" t="str">
        <f t="shared" si="122"/>
        <v>T6</v>
      </c>
      <c r="L498" s="178">
        <f>VLOOKUP(K498,Threats!$J$4:$K$33,2,FALSE)</f>
        <v>4</v>
      </c>
      <c r="M498" s="178" t="str">
        <f t="shared" si="123"/>
        <v>A15.V1.T6</v>
      </c>
      <c r="N498" s="297">
        <f t="shared" si="132"/>
        <v>7.8000000000000007</v>
      </c>
      <c r="O498" s="273">
        <f t="shared" si="125"/>
        <v>8</v>
      </c>
      <c r="P498"/>
    </row>
    <row r="499" spans="1:16" ht="48">
      <c r="A499" s="243" t="s">
        <v>126</v>
      </c>
      <c r="B499" s="244" t="str">
        <f>Assets!$B$20</f>
        <v>Commercial and other databases</v>
      </c>
      <c r="C499" s="245">
        <f>VLOOKUP(A499,Assets!$B$28:$C$47,2,FALSE)</f>
        <v>3.8</v>
      </c>
      <c r="D499" s="244" t="s">
        <v>376</v>
      </c>
      <c r="E499" s="246" t="str">
        <f t="shared" si="118"/>
        <v>V1.</v>
      </c>
      <c r="F499" s="246" t="str">
        <f t="shared" si="119"/>
        <v>V1</v>
      </c>
      <c r="G499" s="253" t="str">
        <f t="shared" si="120"/>
        <v>A15V1</v>
      </c>
      <c r="H499" s="254">
        <f>VLOOKUP(G499,'Assets+Vulnerabilities'!$H$4:$I$318,2,FALSE)</f>
        <v>3</v>
      </c>
      <c r="I499" s="255" t="s">
        <v>417</v>
      </c>
      <c r="J499" s="246" t="str">
        <f t="shared" si="121"/>
        <v>T8.</v>
      </c>
      <c r="K499" s="246" t="str">
        <f t="shared" si="122"/>
        <v>T8</v>
      </c>
      <c r="L499" s="178">
        <f>VLOOKUP(K499,Threats!$J$4:$K$33,2,FALSE)</f>
        <v>4</v>
      </c>
      <c r="M499" s="178" t="str">
        <f t="shared" si="123"/>
        <v>A15.V1.T8</v>
      </c>
      <c r="N499" s="297">
        <f t="shared" si="132"/>
        <v>7.8000000000000007</v>
      </c>
      <c r="O499" s="273">
        <f t="shared" si="125"/>
        <v>8</v>
      </c>
      <c r="P499"/>
    </row>
    <row r="500" spans="1:16" ht="48">
      <c r="A500" s="243" t="s">
        <v>126</v>
      </c>
      <c r="B500" s="244" t="str">
        <f>Assets!$B$20</f>
        <v>Commercial and other databases</v>
      </c>
      <c r="C500" s="245">
        <f>VLOOKUP(A500,Assets!$B$28:$C$47,2,FALSE)</f>
        <v>3.8</v>
      </c>
      <c r="D500" s="244" t="s">
        <v>376</v>
      </c>
      <c r="E500" s="246" t="str">
        <f t="shared" si="118"/>
        <v>V1.</v>
      </c>
      <c r="F500" s="246" t="str">
        <f t="shared" si="119"/>
        <v>V1</v>
      </c>
      <c r="G500" s="253" t="str">
        <f t="shared" si="120"/>
        <v>A15V1</v>
      </c>
      <c r="H500" s="254">
        <f>VLOOKUP(G500,'Assets+Vulnerabilities'!$H$4:$I$318,2,FALSE)</f>
        <v>3</v>
      </c>
      <c r="I500" s="255" t="s">
        <v>406</v>
      </c>
      <c r="J500" s="246" t="str">
        <f t="shared" si="121"/>
        <v>T11</v>
      </c>
      <c r="K500" s="246" t="str">
        <f t="shared" si="122"/>
        <v>T11</v>
      </c>
      <c r="L500" s="178">
        <f>VLOOKUP(K500,Threats!$J$4:$K$33,2,FALSE)</f>
        <v>3</v>
      </c>
      <c r="M500" s="178" t="str">
        <f t="shared" si="123"/>
        <v>A15.V1.T11</v>
      </c>
      <c r="N500" s="297">
        <f t="shared" si="132"/>
        <v>6.8000000000000007</v>
      </c>
      <c r="O500" s="273">
        <f t="shared" si="125"/>
        <v>7</v>
      </c>
      <c r="P500"/>
    </row>
    <row r="501" spans="1:16" ht="48">
      <c r="A501" s="243" t="s">
        <v>126</v>
      </c>
      <c r="B501" s="244" t="str">
        <f>Assets!$B$20</f>
        <v>Commercial and other databases</v>
      </c>
      <c r="C501" s="245">
        <f>VLOOKUP(A501,Assets!$B$28:$C$47,2,FALSE)</f>
        <v>3.8</v>
      </c>
      <c r="D501" s="244" t="s">
        <v>376</v>
      </c>
      <c r="E501" s="246" t="str">
        <f t="shared" si="118"/>
        <v>V1.</v>
      </c>
      <c r="F501" s="246" t="str">
        <f t="shared" si="119"/>
        <v>V1</v>
      </c>
      <c r="G501" s="253" t="str">
        <f t="shared" si="120"/>
        <v>A15V1</v>
      </c>
      <c r="H501" s="254">
        <f>VLOOKUP(G501,'Assets+Vulnerabilities'!$H$4:$I$318,2,FALSE)</f>
        <v>3</v>
      </c>
      <c r="I501" s="255" t="s">
        <v>480</v>
      </c>
      <c r="J501" s="246" t="str">
        <f t="shared" si="121"/>
        <v>T12</v>
      </c>
      <c r="K501" s="246" t="str">
        <f t="shared" si="122"/>
        <v>T12</v>
      </c>
      <c r="L501" s="178">
        <f>VLOOKUP(K501,Threats!$J$4:$K$33,2,FALSE)</f>
        <v>4</v>
      </c>
      <c r="M501" s="178" t="str">
        <f t="shared" si="123"/>
        <v>A15.V1.T12</v>
      </c>
      <c r="N501" s="297">
        <f t="shared" si="132"/>
        <v>7.8000000000000007</v>
      </c>
      <c r="O501" s="273">
        <f t="shared" si="125"/>
        <v>8</v>
      </c>
      <c r="P501"/>
    </row>
    <row r="502" spans="1:16" ht="48">
      <c r="A502" s="243" t="s">
        <v>126</v>
      </c>
      <c r="B502" s="244" t="str">
        <f>Assets!$B$20</f>
        <v>Commercial and other databases</v>
      </c>
      <c r="C502" s="245">
        <f>VLOOKUP(A502,Assets!$B$28:$C$47,2,FALSE)</f>
        <v>3.8</v>
      </c>
      <c r="D502" s="244" t="s">
        <v>376</v>
      </c>
      <c r="E502" s="246" t="str">
        <f t="shared" si="118"/>
        <v>V1.</v>
      </c>
      <c r="F502" s="246" t="str">
        <f t="shared" si="119"/>
        <v>V1</v>
      </c>
      <c r="G502" s="253" t="str">
        <f t="shared" si="120"/>
        <v>A15V1</v>
      </c>
      <c r="H502" s="254">
        <f>VLOOKUP(G502,'Assets+Vulnerabilities'!$H$4:$I$318,2,FALSE)</f>
        <v>3</v>
      </c>
      <c r="I502" s="255" t="s">
        <v>479</v>
      </c>
      <c r="J502" s="246" t="str">
        <f t="shared" si="121"/>
        <v>T13</v>
      </c>
      <c r="K502" s="246" t="str">
        <f t="shared" si="122"/>
        <v>T13</v>
      </c>
      <c r="L502" s="178">
        <f>VLOOKUP(K502,Threats!$J$4:$K$33,2,FALSE)</f>
        <v>4</v>
      </c>
      <c r="M502" s="178" t="str">
        <f t="shared" si="123"/>
        <v>A15.V1.T13</v>
      </c>
      <c r="N502" s="297">
        <f t="shared" si="124"/>
        <v>8.8000000000000007</v>
      </c>
      <c r="O502" s="273">
        <f t="shared" si="125"/>
        <v>9</v>
      </c>
      <c r="P502"/>
    </row>
    <row r="503" spans="1:16" ht="48">
      <c r="A503" s="243" t="s">
        <v>126</v>
      </c>
      <c r="B503" s="244" t="str">
        <f>Assets!$B$20</f>
        <v>Commercial and other databases</v>
      </c>
      <c r="C503" s="245">
        <f>VLOOKUP(A503,Assets!$B$28:$C$47,2,FALSE)</f>
        <v>3.8</v>
      </c>
      <c r="D503" s="244" t="s">
        <v>376</v>
      </c>
      <c r="E503" s="246" t="str">
        <f t="shared" si="118"/>
        <v>V1.</v>
      </c>
      <c r="F503" s="246" t="str">
        <f t="shared" si="119"/>
        <v>V1</v>
      </c>
      <c r="G503" s="253" t="str">
        <f t="shared" si="120"/>
        <v>A15V1</v>
      </c>
      <c r="H503" s="254">
        <f>VLOOKUP(G503,'Assets+Vulnerabilities'!$H$4:$I$318,2,FALSE)</f>
        <v>3</v>
      </c>
      <c r="I503" s="255" t="s">
        <v>409</v>
      </c>
      <c r="J503" s="246" t="str">
        <f t="shared" si="121"/>
        <v>T14</v>
      </c>
      <c r="K503" s="246" t="str">
        <f t="shared" si="122"/>
        <v>T14</v>
      </c>
      <c r="L503" s="178">
        <f>VLOOKUP(K503,Threats!$J$4:$K$33,2,FALSE)</f>
        <v>4</v>
      </c>
      <c r="M503" s="178" t="str">
        <f t="shared" si="123"/>
        <v>A15.V1.T14</v>
      </c>
      <c r="N503" s="297">
        <f t="shared" si="124"/>
        <v>8.8000000000000007</v>
      </c>
      <c r="O503" s="273">
        <f t="shared" si="125"/>
        <v>9</v>
      </c>
      <c r="P503"/>
    </row>
    <row r="504" spans="1:16" ht="48">
      <c r="A504" s="243" t="s">
        <v>126</v>
      </c>
      <c r="B504" s="244" t="str">
        <f>Assets!$B$20</f>
        <v>Commercial and other databases</v>
      </c>
      <c r="C504" s="245">
        <f>VLOOKUP(A504,Assets!$B$28:$C$47,2,FALSE)</f>
        <v>3.8</v>
      </c>
      <c r="D504" s="244" t="s">
        <v>376</v>
      </c>
      <c r="E504" s="246" t="str">
        <f t="shared" si="118"/>
        <v>V1.</v>
      </c>
      <c r="F504" s="246" t="str">
        <f t="shared" si="119"/>
        <v>V1</v>
      </c>
      <c r="G504" s="253" t="str">
        <f t="shared" si="120"/>
        <v>A15V1</v>
      </c>
      <c r="H504" s="254">
        <f>VLOOKUP(G504,'Assets+Vulnerabilities'!$H$4:$I$318,2,FALSE)</f>
        <v>3</v>
      </c>
      <c r="I504" s="255" t="s">
        <v>433</v>
      </c>
      <c r="J504" s="246" t="str">
        <f t="shared" si="121"/>
        <v>T27</v>
      </c>
      <c r="K504" s="246" t="str">
        <f t="shared" si="122"/>
        <v>T27</v>
      </c>
      <c r="L504" s="178">
        <f>VLOOKUP(K504,Threats!$J$4:$K$33,2,FALSE)</f>
        <v>3</v>
      </c>
      <c r="M504" s="178" t="str">
        <f t="shared" si="123"/>
        <v>A15.V1.T27</v>
      </c>
      <c r="N504" s="297">
        <f t="shared" si="124"/>
        <v>7.8000000000000007</v>
      </c>
      <c r="O504" s="273">
        <f t="shared" si="125"/>
        <v>8</v>
      </c>
      <c r="P504"/>
    </row>
    <row r="505" spans="1:16" ht="24">
      <c r="A505" s="243" t="s">
        <v>126</v>
      </c>
      <c r="B505" s="244" t="str">
        <f>Assets!$B$20</f>
        <v>Commercial and other databases</v>
      </c>
      <c r="C505" s="245">
        <f>VLOOKUP(A505,Assets!$B$28:$C$47,2,FALSE)</f>
        <v>3.8</v>
      </c>
      <c r="D505" s="244" t="s">
        <v>145</v>
      </c>
      <c r="E505" s="246" t="str">
        <f t="shared" si="118"/>
        <v>V2.</v>
      </c>
      <c r="F505" s="246" t="str">
        <f t="shared" si="119"/>
        <v>V2</v>
      </c>
      <c r="G505" s="253" t="str">
        <f t="shared" si="120"/>
        <v>A15V2</v>
      </c>
      <c r="H505" s="254">
        <f>VLOOKUP(G505,'Assets+Vulnerabilities'!$H$4:$I$318,2,FALSE)</f>
        <v>4</v>
      </c>
      <c r="I505" s="256" t="s">
        <v>428</v>
      </c>
      <c r="J505" s="246" t="str">
        <f t="shared" si="121"/>
        <v>T28</v>
      </c>
      <c r="K505" s="246" t="str">
        <f t="shared" si="122"/>
        <v>T28</v>
      </c>
      <c r="L505" s="178">
        <f>VLOOKUP(K505,Threats!$J$4:$K$33,2,FALSE)</f>
        <v>4</v>
      </c>
      <c r="M505" s="178" t="str">
        <f t="shared" si="123"/>
        <v>A15.V2.T28</v>
      </c>
      <c r="N505" s="297">
        <f t="shared" si="124"/>
        <v>9.8000000000000007</v>
      </c>
      <c r="O505" s="273">
        <f t="shared" si="125"/>
        <v>10</v>
      </c>
      <c r="P505"/>
    </row>
    <row r="506" spans="1:16" ht="24">
      <c r="A506" s="243" t="s">
        <v>126</v>
      </c>
      <c r="B506" s="244" t="str">
        <f>Assets!$B$20</f>
        <v>Commercial and other databases</v>
      </c>
      <c r="C506" s="245">
        <f>VLOOKUP(A506,Assets!$B$28:$C$47,2,FALSE)</f>
        <v>3.8</v>
      </c>
      <c r="D506" s="244" t="s">
        <v>146</v>
      </c>
      <c r="E506" s="246" t="str">
        <f t="shared" si="118"/>
        <v>V3.</v>
      </c>
      <c r="F506" s="246" t="str">
        <f t="shared" si="119"/>
        <v>V3</v>
      </c>
      <c r="G506" s="253" t="str">
        <f t="shared" si="120"/>
        <v>A15V3</v>
      </c>
      <c r="H506" s="254">
        <f>VLOOKUP(G506,'Assets+Vulnerabilities'!$H$4:$I$318,2,FALSE)</f>
        <v>3</v>
      </c>
      <c r="I506" s="255" t="s">
        <v>410</v>
      </c>
      <c r="J506" s="246" t="str">
        <f t="shared" si="121"/>
        <v>T1.</v>
      </c>
      <c r="K506" s="246" t="str">
        <f t="shared" si="122"/>
        <v>T1</v>
      </c>
      <c r="L506" s="178">
        <f>VLOOKUP(K506,Threats!$J$4:$K$33,2,FALSE)</f>
        <v>3</v>
      </c>
      <c r="M506" s="178" t="str">
        <f t="shared" si="123"/>
        <v>A15.V3.T1</v>
      </c>
      <c r="N506" s="297">
        <f t="shared" si="124"/>
        <v>7.8000000000000007</v>
      </c>
      <c r="O506" s="273">
        <f t="shared" si="125"/>
        <v>8</v>
      </c>
      <c r="P506"/>
    </row>
    <row r="507" spans="1:16" ht="24">
      <c r="A507" s="243" t="s">
        <v>126</v>
      </c>
      <c r="B507" s="244" t="str">
        <f>Assets!$B$20</f>
        <v>Commercial and other databases</v>
      </c>
      <c r="C507" s="245">
        <f>VLOOKUP(A507,Assets!$B$28:$C$47,2,FALSE)</f>
        <v>3.8</v>
      </c>
      <c r="D507" s="244" t="s">
        <v>146</v>
      </c>
      <c r="E507" s="246" t="str">
        <f t="shared" si="118"/>
        <v>V3.</v>
      </c>
      <c r="F507" s="246" t="str">
        <f t="shared" si="119"/>
        <v>V3</v>
      </c>
      <c r="G507" s="253" t="str">
        <f t="shared" si="120"/>
        <v>A15V3</v>
      </c>
      <c r="H507" s="254">
        <f>VLOOKUP(G507,'Assets+Vulnerabilities'!$H$4:$I$318,2,FALSE)</f>
        <v>3</v>
      </c>
      <c r="I507" s="255" t="s">
        <v>431</v>
      </c>
      <c r="J507" s="246" t="str">
        <f t="shared" si="121"/>
        <v>T6.</v>
      </c>
      <c r="K507" s="246" t="str">
        <f t="shared" si="122"/>
        <v>T6</v>
      </c>
      <c r="L507" s="178">
        <f>VLOOKUP(K507,Threats!$J$4:$K$33,2,FALSE)</f>
        <v>4</v>
      </c>
      <c r="M507" s="178" t="str">
        <f t="shared" si="123"/>
        <v>A15.V3.T6</v>
      </c>
      <c r="N507" s="297">
        <f t="shared" ref="N507:N509" si="133">C507+H507+L507-3</f>
        <v>7.8000000000000007</v>
      </c>
      <c r="O507" s="273">
        <f t="shared" si="125"/>
        <v>8</v>
      </c>
      <c r="P507"/>
    </row>
    <row r="508" spans="1:16" ht="24">
      <c r="A508" s="243" t="s">
        <v>126</v>
      </c>
      <c r="B508" s="244" t="str">
        <f>Assets!$B$20</f>
        <v>Commercial and other databases</v>
      </c>
      <c r="C508" s="245">
        <f>VLOOKUP(A508,Assets!$B$28:$C$47,2,FALSE)</f>
        <v>3.8</v>
      </c>
      <c r="D508" s="244" t="s">
        <v>146</v>
      </c>
      <c r="E508" s="246" t="str">
        <f t="shared" si="118"/>
        <v>V3.</v>
      </c>
      <c r="F508" s="246" t="str">
        <f t="shared" si="119"/>
        <v>V3</v>
      </c>
      <c r="G508" s="253" t="str">
        <f t="shared" si="120"/>
        <v>A15V3</v>
      </c>
      <c r="H508" s="254">
        <f>VLOOKUP(G508,'Assets+Vulnerabilities'!$H$4:$I$318,2,FALSE)</f>
        <v>3</v>
      </c>
      <c r="I508" s="255" t="s">
        <v>152</v>
      </c>
      <c r="J508" s="246" t="str">
        <f t="shared" si="121"/>
        <v>T7.</v>
      </c>
      <c r="K508" s="246" t="str">
        <f t="shared" si="122"/>
        <v>T7</v>
      </c>
      <c r="L508" s="178">
        <f>VLOOKUP(K508,Threats!$J$4:$K$33,2,FALSE)</f>
        <v>4</v>
      </c>
      <c r="M508" s="178" t="str">
        <f t="shared" si="123"/>
        <v>A15.V3.T7</v>
      </c>
      <c r="N508" s="297">
        <f t="shared" si="133"/>
        <v>7.8000000000000007</v>
      </c>
      <c r="O508" s="273">
        <f t="shared" si="125"/>
        <v>8</v>
      </c>
      <c r="P508"/>
    </row>
    <row r="509" spans="1:16" ht="24">
      <c r="A509" s="243" t="s">
        <v>126</v>
      </c>
      <c r="B509" s="244" t="str">
        <f>Assets!$B$20</f>
        <v>Commercial and other databases</v>
      </c>
      <c r="C509" s="245">
        <f>VLOOKUP(A509,Assets!$B$28:$C$47,2,FALSE)</f>
        <v>3.8</v>
      </c>
      <c r="D509" s="244" t="s">
        <v>146</v>
      </c>
      <c r="E509" s="246" t="str">
        <f t="shared" si="118"/>
        <v>V3.</v>
      </c>
      <c r="F509" s="246" t="str">
        <f t="shared" si="119"/>
        <v>V3</v>
      </c>
      <c r="G509" s="253" t="str">
        <f t="shared" si="120"/>
        <v>A15V3</v>
      </c>
      <c r="H509" s="254">
        <f>VLOOKUP(G509,'Assets+Vulnerabilities'!$H$4:$I$318,2,FALSE)</f>
        <v>3</v>
      </c>
      <c r="I509" s="255" t="s">
        <v>418</v>
      </c>
      <c r="J509" s="246" t="str">
        <f t="shared" si="121"/>
        <v>T9.</v>
      </c>
      <c r="K509" s="246" t="str">
        <f t="shared" si="122"/>
        <v>T9</v>
      </c>
      <c r="L509" s="178">
        <f>VLOOKUP(K509,Threats!$J$4:$K$33,2,FALSE)</f>
        <v>3</v>
      </c>
      <c r="M509" s="178" t="str">
        <f t="shared" si="123"/>
        <v>A15.V3.T9</v>
      </c>
      <c r="N509" s="297">
        <f t="shared" si="133"/>
        <v>6.8000000000000007</v>
      </c>
      <c r="O509" s="273">
        <f t="shared" si="125"/>
        <v>7</v>
      </c>
      <c r="P509"/>
    </row>
    <row r="510" spans="1:16" ht="24">
      <c r="A510" s="243" t="s">
        <v>126</v>
      </c>
      <c r="B510" s="244" t="str">
        <f>Assets!$B$20</f>
        <v>Commercial and other databases</v>
      </c>
      <c r="C510" s="245">
        <f>VLOOKUP(A510,Assets!$B$28:$C$47,2,FALSE)</f>
        <v>3.8</v>
      </c>
      <c r="D510" s="244" t="s">
        <v>146</v>
      </c>
      <c r="E510" s="246" t="str">
        <f t="shared" si="118"/>
        <v>V3.</v>
      </c>
      <c r="F510" s="246" t="str">
        <f t="shared" si="119"/>
        <v>V3</v>
      </c>
      <c r="G510" s="253" t="str">
        <f t="shared" si="120"/>
        <v>A15V3</v>
      </c>
      <c r="H510" s="254">
        <f>VLOOKUP(G510,'Assets+Vulnerabilities'!$H$4:$I$318,2,FALSE)</f>
        <v>3</v>
      </c>
      <c r="I510" s="255" t="s">
        <v>412</v>
      </c>
      <c r="J510" s="246" t="str">
        <f t="shared" si="121"/>
        <v>T22</v>
      </c>
      <c r="K510" s="246" t="str">
        <f t="shared" si="122"/>
        <v>T22</v>
      </c>
      <c r="L510" s="178">
        <f>VLOOKUP(K510,Threats!$J$4:$K$33,2,FALSE)</f>
        <v>4</v>
      </c>
      <c r="M510" s="178" t="str">
        <f t="shared" si="123"/>
        <v>A15.V3.T22</v>
      </c>
      <c r="N510" s="297">
        <f t="shared" si="124"/>
        <v>8.8000000000000007</v>
      </c>
      <c r="O510" s="273">
        <f t="shared" si="125"/>
        <v>9</v>
      </c>
      <c r="P510"/>
    </row>
    <row r="511" spans="1:16" ht="24">
      <c r="A511" s="243" t="s">
        <v>126</v>
      </c>
      <c r="B511" s="244" t="str">
        <f>Assets!$B$20</f>
        <v>Commercial and other databases</v>
      </c>
      <c r="C511" s="245">
        <f>VLOOKUP(A511,Assets!$B$28:$C$47,2,FALSE)</f>
        <v>3.8</v>
      </c>
      <c r="D511" s="244" t="s">
        <v>146</v>
      </c>
      <c r="E511" s="246" t="str">
        <f t="shared" si="118"/>
        <v>V3.</v>
      </c>
      <c r="F511" s="246" t="str">
        <f t="shared" si="119"/>
        <v>V3</v>
      </c>
      <c r="G511" s="253" t="str">
        <f t="shared" si="120"/>
        <v>A15V3</v>
      </c>
      <c r="H511" s="254">
        <f>VLOOKUP(G511,'Assets+Vulnerabilities'!$H$4:$I$318,2,FALSE)</f>
        <v>3</v>
      </c>
      <c r="I511" s="255" t="s">
        <v>414</v>
      </c>
      <c r="J511" s="246" t="str">
        <f t="shared" si="121"/>
        <v>T23</v>
      </c>
      <c r="K511" s="246" t="str">
        <f t="shared" si="122"/>
        <v>T23</v>
      </c>
      <c r="L511" s="178">
        <f>VLOOKUP(K511,Threats!$J$4:$K$33,2,FALSE)</f>
        <v>3</v>
      </c>
      <c r="M511" s="178" t="str">
        <f t="shared" si="123"/>
        <v>A15.V3.T23</v>
      </c>
      <c r="N511" s="297">
        <f t="shared" si="124"/>
        <v>7.8000000000000007</v>
      </c>
      <c r="O511" s="273">
        <f t="shared" si="125"/>
        <v>8</v>
      </c>
      <c r="P511"/>
    </row>
    <row r="512" spans="1:16" ht="24">
      <c r="A512" s="243" t="s">
        <v>126</v>
      </c>
      <c r="B512" s="244" t="str">
        <f>Assets!$B$20</f>
        <v>Commercial and other databases</v>
      </c>
      <c r="C512" s="245">
        <f>VLOOKUP(A512,Assets!$B$28:$C$47,2,FALSE)</f>
        <v>3.8</v>
      </c>
      <c r="D512" s="244" t="s">
        <v>146</v>
      </c>
      <c r="E512" s="246" t="str">
        <f t="shared" si="118"/>
        <v>V3.</v>
      </c>
      <c r="F512" s="246" t="str">
        <f t="shared" si="119"/>
        <v>V3</v>
      </c>
      <c r="G512" s="253" t="str">
        <f t="shared" si="120"/>
        <v>A15V3</v>
      </c>
      <c r="H512" s="254">
        <f>VLOOKUP(G512,'Assets+Vulnerabilities'!$H$4:$I$318,2,FALSE)</f>
        <v>3</v>
      </c>
      <c r="I512" s="255" t="s">
        <v>413</v>
      </c>
      <c r="J512" s="246" t="str">
        <f t="shared" si="121"/>
        <v>T25</v>
      </c>
      <c r="K512" s="246" t="str">
        <f t="shared" si="122"/>
        <v>T25</v>
      </c>
      <c r="L512" s="178">
        <f>VLOOKUP(K512,Threats!$J$4:$K$33,2,FALSE)</f>
        <v>3</v>
      </c>
      <c r="M512" s="178" t="str">
        <f t="shared" si="123"/>
        <v>A15.V3.T25</v>
      </c>
      <c r="N512" s="297">
        <f t="shared" si="124"/>
        <v>7.8000000000000007</v>
      </c>
      <c r="O512" s="273">
        <f t="shared" si="125"/>
        <v>8</v>
      </c>
      <c r="P512"/>
    </row>
    <row r="513" spans="1:16" ht="24">
      <c r="A513" s="243" t="s">
        <v>126</v>
      </c>
      <c r="B513" s="244" t="str">
        <f>Assets!$B$20</f>
        <v>Commercial and other databases</v>
      </c>
      <c r="C513" s="245">
        <f>VLOOKUP(A513,Assets!$B$28:$C$47,2,FALSE)</f>
        <v>3.8</v>
      </c>
      <c r="D513" s="244" t="s">
        <v>146</v>
      </c>
      <c r="E513" s="246" t="str">
        <f t="shared" si="118"/>
        <v>V3.</v>
      </c>
      <c r="F513" s="246" t="str">
        <f t="shared" si="119"/>
        <v>V3</v>
      </c>
      <c r="G513" s="253" t="str">
        <f t="shared" si="120"/>
        <v>A15V3</v>
      </c>
      <c r="H513" s="254">
        <f>VLOOKUP(G513,'Assets+Vulnerabilities'!$H$4:$I$318,2,FALSE)</f>
        <v>3</v>
      </c>
      <c r="I513" s="255" t="s">
        <v>428</v>
      </c>
      <c r="J513" s="246" t="str">
        <f t="shared" si="121"/>
        <v>T28</v>
      </c>
      <c r="K513" s="246" t="str">
        <f t="shared" si="122"/>
        <v>T28</v>
      </c>
      <c r="L513" s="178">
        <f>VLOOKUP(K513,Threats!$J$4:$K$33,2,FALSE)</f>
        <v>4</v>
      </c>
      <c r="M513" s="178" t="str">
        <f t="shared" si="123"/>
        <v>A15.V3.T28</v>
      </c>
      <c r="N513" s="297">
        <f t="shared" si="124"/>
        <v>8.8000000000000007</v>
      </c>
      <c r="O513" s="273">
        <f t="shared" si="125"/>
        <v>9</v>
      </c>
      <c r="P513"/>
    </row>
    <row r="514" spans="1:16" ht="24">
      <c r="A514" s="243" t="s">
        <v>126</v>
      </c>
      <c r="B514" s="244" t="str">
        <f>Assets!$B$20</f>
        <v>Commercial and other databases</v>
      </c>
      <c r="C514" s="245">
        <f>VLOOKUP(A514,Assets!$B$28:$C$47,2,FALSE)</f>
        <v>3.8</v>
      </c>
      <c r="D514" s="258" t="s">
        <v>387</v>
      </c>
      <c r="E514" s="246" t="str">
        <f t="shared" si="118"/>
        <v>V10</v>
      </c>
      <c r="F514" s="246" t="str">
        <f t="shared" si="119"/>
        <v>V10</v>
      </c>
      <c r="G514" s="253" t="str">
        <f t="shared" si="120"/>
        <v>A15V10</v>
      </c>
      <c r="H514" s="254">
        <f>VLOOKUP(G514,'Assets+Vulnerabilities'!$H$4:$I$318,2,FALSE)</f>
        <v>3</v>
      </c>
      <c r="I514" s="255" t="s">
        <v>408</v>
      </c>
      <c r="J514" s="246" t="str">
        <f t="shared" si="121"/>
        <v>T2.</v>
      </c>
      <c r="K514" s="246" t="str">
        <f t="shared" si="122"/>
        <v>T2</v>
      </c>
      <c r="L514" s="178">
        <f>VLOOKUP(K514,Threats!$J$4:$K$33,2,FALSE)</f>
        <v>5</v>
      </c>
      <c r="M514" s="178" t="str">
        <f t="shared" si="123"/>
        <v>A15.V10.T2</v>
      </c>
      <c r="N514" s="297">
        <f t="shared" ref="N514:N521" si="134">C514+H514+L514-3</f>
        <v>8.8000000000000007</v>
      </c>
      <c r="O514" s="273">
        <f t="shared" si="125"/>
        <v>9</v>
      </c>
      <c r="P514"/>
    </row>
    <row r="515" spans="1:16" ht="24">
      <c r="A515" s="243" t="s">
        <v>126</v>
      </c>
      <c r="B515" s="244" t="str">
        <f>Assets!$B$20</f>
        <v>Commercial and other databases</v>
      </c>
      <c r="C515" s="245">
        <f>VLOOKUP(A515,Assets!$B$28:$C$47,2,FALSE)</f>
        <v>3.8</v>
      </c>
      <c r="D515" s="258" t="s">
        <v>387</v>
      </c>
      <c r="E515" s="246" t="str">
        <f t="shared" si="118"/>
        <v>V10</v>
      </c>
      <c r="F515" s="246" t="str">
        <f t="shared" si="119"/>
        <v>V10</v>
      </c>
      <c r="G515" s="253" t="str">
        <f t="shared" si="120"/>
        <v>A15V10</v>
      </c>
      <c r="H515" s="254">
        <f>VLOOKUP(G515,'Assets+Vulnerabilities'!$H$4:$I$318,2,FALSE)</f>
        <v>3</v>
      </c>
      <c r="I515" s="255" t="s">
        <v>431</v>
      </c>
      <c r="J515" s="246" t="str">
        <f t="shared" si="121"/>
        <v>T6.</v>
      </c>
      <c r="K515" s="246" t="str">
        <f t="shared" si="122"/>
        <v>T6</v>
      </c>
      <c r="L515" s="178">
        <f>VLOOKUP(K515,Threats!$J$4:$K$33,2,FALSE)</f>
        <v>4</v>
      </c>
      <c r="M515" s="178" t="str">
        <f t="shared" si="123"/>
        <v>A15.V10.T6</v>
      </c>
      <c r="N515" s="297">
        <f t="shared" si="134"/>
        <v>7.8000000000000007</v>
      </c>
      <c r="O515" s="273">
        <f t="shared" si="125"/>
        <v>8</v>
      </c>
      <c r="P515"/>
    </row>
    <row r="516" spans="1:16" ht="24">
      <c r="A516" s="243" t="s">
        <v>126</v>
      </c>
      <c r="B516" s="244" t="str">
        <f>Assets!$B$20</f>
        <v>Commercial and other databases</v>
      </c>
      <c r="C516" s="245">
        <f>VLOOKUP(A516,Assets!$B$28:$C$47,2,FALSE)</f>
        <v>3.8</v>
      </c>
      <c r="D516" s="258" t="s">
        <v>387</v>
      </c>
      <c r="E516" s="246" t="str">
        <f t="shared" si="118"/>
        <v>V10</v>
      </c>
      <c r="F516" s="246" t="str">
        <f t="shared" si="119"/>
        <v>V10</v>
      </c>
      <c r="G516" s="253" t="str">
        <f t="shared" si="120"/>
        <v>A15V10</v>
      </c>
      <c r="H516" s="254">
        <f>VLOOKUP(G516,'Assets+Vulnerabilities'!$H$4:$I$318,2,FALSE)</f>
        <v>3</v>
      </c>
      <c r="I516" s="255" t="s">
        <v>152</v>
      </c>
      <c r="J516" s="246" t="str">
        <f t="shared" si="121"/>
        <v>T7.</v>
      </c>
      <c r="K516" s="246" t="str">
        <f t="shared" si="122"/>
        <v>T7</v>
      </c>
      <c r="L516" s="178">
        <f>VLOOKUP(K516,Threats!$J$4:$K$33,2,FALSE)</f>
        <v>4</v>
      </c>
      <c r="M516" s="178" t="str">
        <f t="shared" si="123"/>
        <v>A15.V10.T7</v>
      </c>
      <c r="N516" s="297">
        <f t="shared" si="134"/>
        <v>7.8000000000000007</v>
      </c>
      <c r="O516" s="273">
        <f t="shared" si="125"/>
        <v>8</v>
      </c>
      <c r="P516"/>
    </row>
    <row r="517" spans="1:16" ht="36">
      <c r="A517" s="243" t="s">
        <v>126</v>
      </c>
      <c r="B517" s="244" t="str">
        <f>Assets!$B$20</f>
        <v>Commercial and other databases</v>
      </c>
      <c r="C517" s="245">
        <f>VLOOKUP(A517,Assets!$B$28:$C$47,2,FALSE)</f>
        <v>3.8</v>
      </c>
      <c r="D517" s="258" t="s">
        <v>387</v>
      </c>
      <c r="E517" s="246" t="str">
        <f t="shared" si="118"/>
        <v>V10</v>
      </c>
      <c r="F517" s="246" t="str">
        <f t="shared" si="119"/>
        <v>V10</v>
      </c>
      <c r="G517" s="253" t="str">
        <f t="shared" si="120"/>
        <v>A15V10</v>
      </c>
      <c r="H517" s="254">
        <f>VLOOKUP(G517,'Assets+Vulnerabilities'!$H$4:$I$318,2,FALSE)</f>
        <v>3</v>
      </c>
      <c r="I517" s="255" t="s">
        <v>417</v>
      </c>
      <c r="J517" s="246" t="str">
        <f t="shared" si="121"/>
        <v>T8.</v>
      </c>
      <c r="K517" s="246" t="str">
        <f t="shared" si="122"/>
        <v>T8</v>
      </c>
      <c r="L517" s="178">
        <f>VLOOKUP(K517,Threats!$J$4:$K$33,2,FALSE)</f>
        <v>4</v>
      </c>
      <c r="M517" s="178" t="str">
        <f t="shared" si="123"/>
        <v>A15.V10.T8</v>
      </c>
      <c r="N517" s="297">
        <f t="shared" si="134"/>
        <v>7.8000000000000007</v>
      </c>
      <c r="O517" s="273">
        <f t="shared" si="125"/>
        <v>8</v>
      </c>
      <c r="P517"/>
    </row>
    <row r="518" spans="1:16" ht="24">
      <c r="A518" s="243" t="s">
        <v>126</v>
      </c>
      <c r="B518" s="244" t="str">
        <f>Assets!$B$20</f>
        <v>Commercial and other databases</v>
      </c>
      <c r="C518" s="245">
        <f>VLOOKUP(A518,Assets!$B$28:$C$47,2,FALSE)</f>
        <v>3.8</v>
      </c>
      <c r="D518" s="258" t="s">
        <v>387</v>
      </c>
      <c r="E518" s="246" t="str">
        <f t="shared" ref="E518:E581" si="135">LEFT(D518,3)</f>
        <v>V10</v>
      </c>
      <c r="F518" s="246" t="str">
        <f t="shared" ref="F518:F581" si="136">SUBSTITUTE(E518,".","")</f>
        <v>V10</v>
      </c>
      <c r="G518" s="253" t="str">
        <f t="shared" ref="G518:G581" si="137">CONCATENATE(A518,F518)</f>
        <v>A15V10</v>
      </c>
      <c r="H518" s="254">
        <f>VLOOKUP(G518,'Assets+Vulnerabilities'!$H$4:$I$318,2,FALSE)</f>
        <v>3</v>
      </c>
      <c r="I518" s="255" t="s">
        <v>418</v>
      </c>
      <c r="J518" s="246" t="str">
        <f t="shared" ref="J518:J581" si="138">LEFT(I518,3)</f>
        <v>T9.</v>
      </c>
      <c r="K518" s="246" t="str">
        <f t="shared" ref="K518:K581" si="139">SUBSTITUTE(J518,".","")</f>
        <v>T9</v>
      </c>
      <c r="L518" s="178">
        <f>VLOOKUP(K518,Threats!$J$4:$K$33,2,FALSE)</f>
        <v>3</v>
      </c>
      <c r="M518" s="178" t="str">
        <f t="shared" ref="M518:M581" si="140">CONCATENATE(A518,".",F518,".",K518)</f>
        <v>A15.V10.T9</v>
      </c>
      <c r="N518" s="297">
        <f t="shared" si="134"/>
        <v>6.8000000000000007</v>
      </c>
      <c r="O518" s="273">
        <f t="shared" ref="O518:O581" si="141">ROUND(N518,0)</f>
        <v>7</v>
      </c>
      <c r="P518"/>
    </row>
    <row r="519" spans="1:16" ht="24">
      <c r="A519" s="243" t="s">
        <v>126</v>
      </c>
      <c r="B519" s="244" t="str">
        <f>Assets!$B$20</f>
        <v>Commercial and other databases</v>
      </c>
      <c r="C519" s="245">
        <f>VLOOKUP(A519,Assets!$B$28:$C$47,2,FALSE)</f>
        <v>3.8</v>
      </c>
      <c r="D519" s="258" t="s">
        <v>387</v>
      </c>
      <c r="E519" s="246" t="str">
        <f t="shared" si="135"/>
        <v>V10</v>
      </c>
      <c r="F519" s="246" t="str">
        <f t="shared" si="136"/>
        <v>V10</v>
      </c>
      <c r="G519" s="253" t="str">
        <f t="shared" si="137"/>
        <v>A15V10</v>
      </c>
      <c r="H519" s="254">
        <f>VLOOKUP(G519,'Assets+Vulnerabilities'!$H$4:$I$318,2,FALSE)</f>
        <v>3</v>
      </c>
      <c r="I519" s="255" t="s">
        <v>436</v>
      </c>
      <c r="J519" s="246" t="str">
        <f t="shared" si="138"/>
        <v>T10</v>
      </c>
      <c r="K519" s="246" t="str">
        <f t="shared" si="139"/>
        <v>T10</v>
      </c>
      <c r="L519" s="178">
        <f>VLOOKUP(K519,Threats!$J$4:$K$33,2,FALSE)</f>
        <v>4</v>
      </c>
      <c r="M519" s="178" t="str">
        <f t="shared" si="140"/>
        <v>A15.V10.T10</v>
      </c>
      <c r="N519" s="297">
        <f t="shared" si="134"/>
        <v>7.8000000000000007</v>
      </c>
      <c r="O519" s="273">
        <f t="shared" si="141"/>
        <v>8</v>
      </c>
      <c r="P519"/>
    </row>
    <row r="520" spans="1:16" ht="24">
      <c r="A520" s="243" t="s">
        <v>126</v>
      </c>
      <c r="B520" s="244" t="str">
        <f>Assets!$B$20</f>
        <v>Commercial and other databases</v>
      </c>
      <c r="C520" s="245">
        <f>VLOOKUP(A520,Assets!$B$28:$C$47,2,FALSE)</f>
        <v>3.8</v>
      </c>
      <c r="D520" s="258" t="s">
        <v>387</v>
      </c>
      <c r="E520" s="246" t="str">
        <f t="shared" si="135"/>
        <v>V10</v>
      </c>
      <c r="F520" s="246" t="str">
        <f t="shared" si="136"/>
        <v>V10</v>
      </c>
      <c r="G520" s="253" t="str">
        <f t="shared" si="137"/>
        <v>A15V10</v>
      </c>
      <c r="H520" s="254">
        <f>VLOOKUP(G520,'Assets+Vulnerabilities'!$H$4:$I$318,2,FALSE)</f>
        <v>3</v>
      </c>
      <c r="I520" s="255" t="s">
        <v>406</v>
      </c>
      <c r="J520" s="246" t="str">
        <f t="shared" si="138"/>
        <v>T11</v>
      </c>
      <c r="K520" s="246" t="str">
        <f t="shared" si="139"/>
        <v>T11</v>
      </c>
      <c r="L520" s="178">
        <f>VLOOKUP(K520,Threats!$J$4:$K$33,2,FALSE)</f>
        <v>3</v>
      </c>
      <c r="M520" s="178" t="str">
        <f t="shared" si="140"/>
        <v>A15.V10.T11</v>
      </c>
      <c r="N520" s="297">
        <f t="shared" si="134"/>
        <v>6.8000000000000007</v>
      </c>
      <c r="O520" s="273">
        <f t="shared" si="141"/>
        <v>7</v>
      </c>
      <c r="P520"/>
    </row>
    <row r="521" spans="1:16" ht="24">
      <c r="A521" s="243" t="s">
        <v>126</v>
      </c>
      <c r="B521" s="244" t="str">
        <f>Assets!$B$20</f>
        <v>Commercial and other databases</v>
      </c>
      <c r="C521" s="245">
        <f>VLOOKUP(A521,Assets!$B$28:$C$47,2,FALSE)</f>
        <v>3.8</v>
      </c>
      <c r="D521" s="258" t="s">
        <v>387</v>
      </c>
      <c r="E521" s="246" t="str">
        <f t="shared" si="135"/>
        <v>V10</v>
      </c>
      <c r="F521" s="246" t="str">
        <f t="shared" si="136"/>
        <v>V10</v>
      </c>
      <c r="G521" s="253" t="str">
        <f t="shared" si="137"/>
        <v>A15V10</v>
      </c>
      <c r="H521" s="254">
        <f>VLOOKUP(G521,'Assets+Vulnerabilities'!$H$4:$I$318,2,FALSE)</f>
        <v>3</v>
      </c>
      <c r="I521" s="255" t="s">
        <v>480</v>
      </c>
      <c r="J521" s="246" t="str">
        <f t="shared" si="138"/>
        <v>T12</v>
      </c>
      <c r="K521" s="246" t="str">
        <f t="shared" si="139"/>
        <v>T12</v>
      </c>
      <c r="L521" s="178">
        <f>VLOOKUP(K521,Threats!$J$4:$K$33,2,FALSE)</f>
        <v>4</v>
      </c>
      <c r="M521" s="178" t="str">
        <f t="shared" si="140"/>
        <v>A15.V10.T12</v>
      </c>
      <c r="N521" s="297">
        <f t="shared" si="134"/>
        <v>7.8000000000000007</v>
      </c>
      <c r="O521" s="273">
        <f t="shared" si="141"/>
        <v>8</v>
      </c>
      <c r="P521"/>
    </row>
    <row r="522" spans="1:16" ht="48">
      <c r="A522" s="243" t="s">
        <v>126</v>
      </c>
      <c r="B522" s="244" t="str">
        <f>Assets!$B$20</f>
        <v>Commercial and other databases</v>
      </c>
      <c r="C522" s="245">
        <f>VLOOKUP(A522,Assets!$B$28:$C$47,2,FALSE)</f>
        <v>3.8</v>
      </c>
      <c r="D522" s="258" t="s">
        <v>387</v>
      </c>
      <c r="E522" s="246" t="str">
        <f t="shared" si="135"/>
        <v>V10</v>
      </c>
      <c r="F522" s="246" t="str">
        <f t="shared" si="136"/>
        <v>V10</v>
      </c>
      <c r="G522" s="253" t="str">
        <f t="shared" si="137"/>
        <v>A15V10</v>
      </c>
      <c r="H522" s="254">
        <f>VLOOKUP(G522,'Assets+Vulnerabilities'!$H$4:$I$318,2,FALSE)</f>
        <v>3</v>
      </c>
      <c r="I522" s="255" t="s">
        <v>479</v>
      </c>
      <c r="J522" s="246" t="str">
        <f t="shared" si="138"/>
        <v>T13</v>
      </c>
      <c r="K522" s="246" t="str">
        <f t="shared" si="139"/>
        <v>T13</v>
      </c>
      <c r="L522" s="178">
        <f>VLOOKUP(K522,Threats!$J$4:$K$33,2,FALSE)</f>
        <v>4</v>
      </c>
      <c r="M522" s="178" t="str">
        <f t="shared" si="140"/>
        <v>A15.V10.T13</v>
      </c>
      <c r="N522" s="297">
        <f t="shared" ref="N522:N580" si="142">C522+H522+L522-2</f>
        <v>8.8000000000000007</v>
      </c>
      <c r="O522" s="273">
        <f t="shared" si="141"/>
        <v>9</v>
      </c>
      <c r="P522"/>
    </row>
    <row r="523" spans="1:16" ht="24">
      <c r="A523" s="243" t="s">
        <v>126</v>
      </c>
      <c r="B523" s="244" t="str">
        <f>Assets!$B$20</f>
        <v>Commercial and other databases</v>
      </c>
      <c r="C523" s="245">
        <f>VLOOKUP(A523,Assets!$B$28:$C$47,2,FALSE)</f>
        <v>3.8</v>
      </c>
      <c r="D523" s="258" t="s">
        <v>387</v>
      </c>
      <c r="E523" s="246" t="str">
        <f t="shared" si="135"/>
        <v>V10</v>
      </c>
      <c r="F523" s="246" t="str">
        <f t="shared" si="136"/>
        <v>V10</v>
      </c>
      <c r="G523" s="253" t="str">
        <f t="shared" si="137"/>
        <v>A15V10</v>
      </c>
      <c r="H523" s="254">
        <f>VLOOKUP(G523,'Assets+Vulnerabilities'!$H$4:$I$318,2,FALSE)</f>
        <v>3</v>
      </c>
      <c r="I523" s="255" t="s">
        <v>409</v>
      </c>
      <c r="J523" s="246" t="str">
        <f t="shared" si="138"/>
        <v>T14</v>
      </c>
      <c r="K523" s="246" t="str">
        <f t="shared" si="139"/>
        <v>T14</v>
      </c>
      <c r="L523" s="178">
        <f>VLOOKUP(K523,Threats!$J$4:$K$33,2,FALSE)</f>
        <v>4</v>
      </c>
      <c r="M523" s="178" t="str">
        <f t="shared" si="140"/>
        <v>A15.V10.T14</v>
      </c>
      <c r="N523" s="297">
        <f t="shared" si="142"/>
        <v>8.8000000000000007</v>
      </c>
      <c r="O523" s="273">
        <f t="shared" si="141"/>
        <v>9</v>
      </c>
      <c r="P523"/>
    </row>
    <row r="524" spans="1:16" ht="48">
      <c r="A524" s="243" t="s">
        <v>126</v>
      </c>
      <c r="B524" s="244" t="str">
        <f>Assets!$B$20</f>
        <v>Commercial and other databases</v>
      </c>
      <c r="C524" s="245">
        <f>VLOOKUP(A524,Assets!$B$28:$C$47,2,FALSE)</f>
        <v>3.8</v>
      </c>
      <c r="D524" s="244" t="s">
        <v>475</v>
      </c>
      <c r="E524" s="246" t="str">
        <f t="shared" si="135"/>
        <v>V18</v>
      </c>
      <c r="F524" s="246" t="str">
        <f t="shared" si="136"/>
        <v>V18</v>
      </c>
      <c r="G524" s="253" t="str">
        <f t="shared" si="137"/>
        <v>A15V18</v>
      </c>
      <c r="H524" s="254">
        <f>VLOOKUP(G524,'Assets+Vulnerabilities'!$H$4:$I$318,2,FALSE)</f>
        <v>5</v>
      </c>
      <c r="I524" s="255" t="s">
        <v>419</v>
      </c>
      <c r="J524" s="246" t="str">
        <f t="shared" si="138"/>
        <v>T16</v>
      </c>
      <c r="K524" s="246" t="str">
        <f t="shared" si="139"/>
        <v>T16</v>
      </c>
      <c r="L524" s="178">
        <f>VLOOKUP(K524,Threats!$J$4:$K$33,2,FALSE)</f>
        <v>3</v>
      </c>
      <c r="M524" s="178" t="str">
        <f t="shared" si="140"/>
        <v>A15.V18.T16</v>
      </c>
      <c r="N524" s="297">
        <f t="shared" si="142"/>
        <v>9.8000000000000007</v>
      </c>
      <c r="O524" s="273">
        <f t="shared" si="141"/>
        <v>10</v>
      </c>
      <c r="P524"/>
    </row>
    <row r="525" spans="1:16" ht="24">
      <c r="A525" s="243" t="s">
        <v>126</v>
      </c>
      <c r="B525" s="244" t="str">
        <f>Assets!$B$20</f>
        <v>Commercial and other databases</v>
      </c>
      <c r="C525" s="245">
        <f>VLOOKUP(A525,Assets!$B$28:$C$47,2,FALSE)</f>
        <v>3.8</v>
      </c>
      <c r="D525" s="244" t="s">
        <v>475</v>
      </c>
      <c r="E525" s="246" t="str">
        <f t="shared" si="135"/>
        <v>V18</v>
      </c>
      <c r="F525" s="246" t="str">
        <f t="shared" si="136"/>
        <v>V18</v>
      </c>
      <c r="G525" s="253" t="str">
        <f t="shared" si="137"/>
        <v>A15V18</v>
      </c>
      <c r="H525" s="254">
        <f>VLOOKUP(G525,'Assets+Vulnerabilities'!$H$4:$I$318,2,FALSE)</f>
        <v>5</v>
      </c>
      <c r="I525" s="255" t="s">
        <v>412</v>
      </c>
      <c r="J525" s="246" t="str">
        <f t="shared" si="138"/>
        <v>T22</v>
      </c>
      <c r="K525" s="246" t="str">
        <f t="shared" si="139"/>
        <v>T22</v>
      </c>
      <c r="L525" s="178">
        <f>VLOOKUP(K525,Threats!$J$4:$K$33,2,FALSE)</f>
        <v>4</v>
      </c>
      <c r="M525" s="178" t="str">
        <f t="shared" si="140"/>
        <v>A15.V18.T22</v>
      </c>
      <c r="N525" s="297">
        <f t="shared" si="142"/>
        <v>10.8</v>
      </c>
      <c r="O525" s="273">
        <f t="shared" si="141"/>
        <v>11</v>
      </c>
      <c r="P525"/>
    </row>
    <row r="526" spans="1:16" ht="24">
      <c r="A526" s="243" t="s">
        <v>126</v>
      </c>
      <c r="B526" s="244" t="str">
        <f>Assets!$B$20</f>
        <v>Commercial and other databases</v>
      </c>
      <c r="C526" s="245">
        <f>VLOOKUP(A526,Assets!$B$28:$C$47,2,FALSE)</f>
        <v>3.8</v>
      </c>
      <c r="D526" s="244" t="s">
        <v>475</v>
      </c>
      <c r="E526" s="246" t="str">
        <f t="shared" si="135"/>
        <v>V18</v>
      </c>
      <c r="F526" s="246" t="str">
        <f t="shared" si="136"/>
        <v>V18</v>
      </c>
      <c r="G526" s="253" t="str">
        <f t="shared" si="137"/>
        <v>A15V18</v>
      </c>
      <c r="H526" s="254">
        <f>VLOOKUP(G526,'Assets+Vulnerabilities'!$H$4:$I$318,2,FALSE)</f>
        <v>5</v>
      </c>
      <c r="I526" s="255" t="s">
        <v>420</v>
      </c>
      <c r="J526" s="246" t="str">
        <f t="shared" si="138"/>
        <v>T30</v>
      </c>
      <c r="K526" s="246" t="str">
        <f t="shared" si="139"/>
        <v>T30</v>
      </c>
      <c r="L526" s="178">
        <f>VLOOKUP(K526,Threats!$J$4:$K$33,2,FALSE)</f>
        <v>4</v>
      </c>
      <c r="M526" s="178" t="str">
        <f t="shared" si="140"/>
        <v>A15.V18.T30</v>
      </c>
      <c r="N526" s="297">
        <f t="shared" ref="N526:N533" si="143">C526+H526+L526-3</f>
        <v>9.8000000000000007</v>
      </c>
      <c r="O526" s="273">
        <f t="shared" si="141"/>
        <v>10</v>
      </c>
      <c r="P526"/>
    </row>
    <row r="527" spans="1:16" ht="24">
      <c r="A527" s="243" t="s">
        <v>126</v>
      </c>
      <c r="B527" s="244" t="str">
        <f>Assets!$B$20</f>
        <v>Commercial and other databases</v>
      </c>
      <c r="C527" s="245">
        <f>VLOOKUP(A527,Assets!$B$28:$C$47,2,FALSE)</f>
        <v>3.8</v>
      </c>
      <c r="D527" s="244" t="s">
        <v>475</v>
      </c>
      <c r="E527" s="246" t="str">
        <f t="shared" si="135"/>
        <v>V18</v>
      </c>
      <c r="F527" s="246" t="str">
        <f t="shared" si="136"/>
        <v>V18</v>
      </c>
      <c r="G527" s="253" t="str">
        <f t="shared" si="137"/>
        <v>A15V18</v>
      </c>
      <c r="H527" s="254">
        <f>VLOOKUP(G527,'Assets+Vulnerabilities'!$H$4:$I$318,2,FALSE)</f>
        <v>5</v>
      </c>
      <c r="I527" s="255" t="s">
        <v>429</v>
      </c>
      <c r="J527" s="246" t="str">
        <f t="shared" si="138"/>
        <v>T26</v>
      </c>
      <c r="K527" s="246" t="str">
        <f t="shared" si="139"/>
        <v>T26</v>
      </c>
      <c r="L527" s="178">
        <f>VLOOKUP(K527,Threats!$J$4:$K$33,2,FALSE)</f>
        <v>5</v>
      </c>
      <c r="M527" s="178" t="str">
        <f t="shared" si="140"/>
        <v>A15.V18.T26</v>
      </c>
      <c r="N527" s="297">
        <f t="shared" si="143"/>
        <v>10.8</v>
      </c>
      <c r="O527" s="273">
        <f t="shared" si="141"/>
        <v>11</v>
      </c>
      <c r="P527"/>
    </row>
    <row r="528" spans="1:16" ht="24">
      <c r="A528" s="243" t="s">
        <v>126</v>
      </c>
      <c r="B528" s="244" t="str">
        <f>Assets!$B$20</f>
        <v>Commercial and other databases</v>
      </c>
      <c r="C528" s="245">
        <f>VLOOKUP(A528,Assets!$B$28:$C$47,2,FALSE)</f>
        <v>3.8</v>
      </c>
      <c r="D528" s="244" t="s">
        <v>475</v>
      </c>
      <c r="E528" s="246" t="str">
        <f t="shared" si="135"/>
        <v>V18</v>
      </c>
      <c r="F528" s="246" t="str">
        <f t="shared" si="136"/>
        <v>V18</v>
      </c>
      <c r="G528" s="253" t="str">
        <f t="shared" si="137"/>
        <v>A15V18</v>
      </c>
      <c r="H528" s="254">
        <f>VLOOKUP(G528,'Assets+Vulnerabilities'!$H$4:$I$318,2,FALSE)</f>
        <v>5</v>
      </c>
      <c r="I528" s="255" t="s">
        <v>420</v>
      </c>
      <c r="J528" s="246" t="str">
        <f t="shared" si="138"/>
        <v>T30</v>
      </c>
      <c r="K528" s="246" t="str">
        <f t="shared" si="139"/>
        <v>T30</v>
      </c>
      <c r="L528" s="178">
        <f>VLOOKUP(K528,Threats!$J$4:$K$33,2,FALSE)</f>
        <v>4</v>
      </c>
      <c r="M528" s="178" t="str">
        <f t="shared" si="140"/>
        <v>A15.V18.T30</v>
      </c>
      <c r="N528" s="297">
        <f t="shared" si="143"/>
        <v>9.8000000000000007</v>
      </c>
      <c r="O528" s="273">
        <f t="shared" si="141"/>
        <v>10</v>
      </c>
      <c r="P528"/>
    </row>
    <row r="529" spans="1:16" ht="24">
      <c r="A529" s="243" t="s">
        <v>126</v>
      </c>
      <c r="B529" s="244" t="str">
        <f>Assets!$B$20</f>
        <v>Commercial and other databases</v>
      </c>
      <c r="C529" s="245">
        <f>VLOOKUP(A529,Assets!$B$28:$C$47,2,FALSE)</f>
        <v>3.8</v>
      </c>
      <c r="D529" s="244" t="s">
        <v>476</v>
      </c>
      <c r="E529" s="246" t="str">
        <f t="shared" si="135"/>
        <v>V19</v>
      </c>
      <c r="F529" s="246" t="str">
        <f t="shared" si="136"/>
        <v>V19</v>
      </c>
      <c r="G529" s="253" t="str">
        <f t="shared" si="137"/>
        <v>A15V19</v>
      </c>
      <c r="H529" s="254">
        <f>VLOOKUP(G529,'Assets+Vulnerabilities'!$H$4:$I$318,2,FALSE)</f>
        <v>4</v>
      </c>
      <c r="I529" s="255" t="s">
        <v>408</v>
      </c>
      <c r="J529" s="246" t="str">
        <f t="shared" si="138"/>
        <v>T2.</v>
      </c>
      <c r="K529" s="246" t="str">
        <f t="shared" si="139"/>
        <v>T2</v>
      </c>
      <c r="L529" s="178">
        <f>VLOOKUP(K529,Threats!$J$4:$K$33,2,FALSE)</f>
        <v>5</v>
      </c>
      <c r="M529" s="178" t="str">
        <f t="shared" si="140"/>
        <v>A15.V19.T2</v>
      </c>
      <c r="N529" s="297">
        <f t="shared" si="143"/>
        <v>9.8000000000000007</v>
      </c>
      <c r="O529" s="273">
        <f t="shared" si="141"/>
        <v>10</v>
      </c>
      <c r="P529"/>
    </row>
    <row r="530" spans="1:16" ht="36">
      <c r="A530" s="243" t="s">
        <v>126</v>
      </c>
      <c r="B530" s="244" t="str">
        <f>Assets!$B$20</f>
        <v>Commercial and other databases</v>
      </c>
      <c r="C530" s="245">
        <f>VLOOKUP(A530,Assets!$B$28:$C$47,2,FALSE)</f>
        <v>3.8</v>
      </c>
      <c r="D530" s="244" t="s">
        <v>476</v>
      </c>
      <c r="E530" s="246" t="str">
        <f t="shared" si="135"/>
        <v>V19</v>
      </c>
      <c r="F530" s="246" t="str">
        <f t="shared" si="136"/>
        <v>V19</v>
      </c>
      <c r="G530" s="253" t="str">
        <f t="shared" si="137"/>
        <v>A15V19</v>
      </c>
      <c r="H530" s="254">
        <f>VLOOKUP(G530,'Assets+Vulnerabilities'!$H$4:$I$318,2,FALSE)</f>
        <v>4</v>
      </c>
      <c r="I530" s="255" t="s">
        <v>150</v>
      </c>
      <c r="J530" s="246" t="str">
        <f t="shared" si="138"/>
        <v>T3.</v>
      </c>
      <c r="K530" s="246" t="str">
        <f t="shared" si="139"/>
        <v>T3</v>
      </c>
      <c r="L530" s="178">
        <f>VLOOKUP(K530,Threats!$J$4:$K$33,2,FALSE)</f>
        <v>4</v>
      </c>
      <c r="M530" s="178" t="str">
        <f t="shared" si="140"/>
        <v>A15.V19.T3</v>
      </c>
      <c r="N530" s="297">
        <f t="shared" si="143"/>
        <v>8.8000000000000007</v>
      </c>
      <c r="O530" s="273">
        <f t="shared" si="141"/>
        <v>9</v>
      </c>
      <c r="P530"/>
    </row>
    <row r="531" spans="1:16" ht="24">
      <c r="A531" s="243" t="s">
        <v>126</v>
      </c>
      <c r="B531" s="244" t="str">
        <f>Assets!$B$20</f>
        <v>Commercial and other databases</v>
      </c>
      <c r="C531" s="245">
        <f>VLOOKUP(A531,Assets!$B$28:$C$47,2,FALSE)</f>
        <v>3.8</v>
      </c>
      <c r="D531" s="244" t="s">
        <v>476</v>
      </c>
      <c r="E531" s="246" t="str">
        <f t="shared" si="135"/>
        <v>V19</v>
      </c>
      <c r="F531" s="246" t="str">
        <f t="shared" si="136"/>
        <v>V19</v>
      </c>
      <c r="G531" s="253" t="str">
        <f t="shared" si="137"/>
        <v>A15V19</v>
      </c>
      <c r="H531" s="254">
        <f>VLOOKUP(G531,'Assets+Vulnerabilities'!$H$4:$I$318,2,FALSE)</f>
        <v>4</v>
      </c>
      <c r="I531" s="255" t="s">
        <v>431</v>
      </c>
      <c r="J531" s="246" t="str">
        <f t="shared" si="138"/>
        <v>T6.</v>
      </c>
      <c r="K531" s="246" t="str">
        <f t="shared" si="139"/>
        <v>T6</v>
      </c>
      <c r="L531" s="178">
        <f>VLOOKUP(K531,Threats!$J$4:$K$33,2,FALSE)</f>
        <v>4</v>
      </c>
      <c r="M531" s="178" t="str">
        <f t="shared" si="140"/>
        <v>A15.V19.T6</v>
      </c>
      <c r="N531" s="297">
        <f t="shared" si="143"/>
        <v>8.8000000000000007</v>
      </c>
      <c r="O531" s="273">
        <f t="shared" si="141"/>
        <v>9</v>
      </c>
      <c r="P531"/>
    </row>
    <row r="532" spans="1:16" ht="36">
      <c r="A532" s="243" t="s">
        <v>126</v>
      </c>
      <c r="B532" s="244" t="str">
        <f>Assets!$B$20</f>
        <v>Commercial and other databases</v>
      </c>
      <c r="C532" s="245">
        <f>VLOOKUP(A532,Assets!$B$28:$C$47,2,FALSE)</f>
        <v>3.8</v>
      </c>
      <c r="D532" s="244" t="s">
        <v>476</v>
      </c>
      <c r="E532" s="246" t="str">
        <f t="shared" si="135"/>
        <v>V19</v>
      </c>
      <c r="F532" s="246" t="str">
        <f t="shared" si="136"/>
        <v>V19</v>
      </c>
      <c r="G532" s="253" t="str">
        <f t="shared" si="137"/>
        <v>A15V19</v>
      </c>
      <c r="H532" s="254">
        <f>VLOOKUP(G532,'Assets+Vulnerabilities'!$H$4:$I$318,2,FALSE)</f>
        <v>4</v>
      </c>
      <c r="I532" s="255" t="s">
        <v>417</v>
      </c>
      <c r="J532" s="246" t="str">
        <f t="shared" si="138"/>
        <v>T8.</v>
      </c>
      <c r="K532" s="246" t="str">
        <f t="shared" si="139"/>
        <v>T8</v>
      </c>
      <c r="L532" s="178">
        <f>VLOOKUP(K532,Threats!$J$4:$K$33,2,FALSE)</f>
        <v>4</v>
      </c>
      <c r="M532" s="178" t="str">
        <f t="shared" si="140"/>
        <v>A15.V19.T8</v>
      </c>
      <c r="N532" s="297">
        <f t="shared" si="143"/>
        <v>8.8000000000000007</v>
      </c>
      <c r="O532" s="273">
        <f t="shared" si="141"/>
        <v>9</v>
      </c>
      <c r="P532"/>
    </row>
    <row r="533" spans="1:16" ht="24">
      <c r="A533" s="243" t="s">
        <v>126</v>
      </c>
      <c r="B533" s="244" t="str">
        <f>Assets!$B$20</f>
        <v>Commercial and other databases</v>
      </c>
      <c r="C533" s="245">
        <f>VLOOKUP(A533,Assets!$B$28:$C$47,2,FALSE)</f>
        <v>3.8</v>
      </c>
      <c r="D533" s="244" t="s">
        <v>476</v>
      </c>
      <c r="E533" s="246" t="str">
        <f t="shared" si="135"/>
        <v>V19</v>
      </c>
      <c r="F533" s="246" t="str">
        <f t="shared" si="136"/>
        <v>V19</v>
      </c>
      <c r="G533" s="253" t="str">
        <f t="shared" si="137"/>
        <v>A15V19</v>
      </c>
      <c r="H533" s="254">
        <f>VLOOKUP(G533,'Assets+Vulnerabilities'!$H$4:$I$318,2,FALSE)</f>
        <v>4</v>
      </c>
      <c r="I533" s="255" t="s">
        <v>480</v>
      </c>
      <c r="J533" s="246" t="str">
        <f t="shared" si="138"/>
        <v>T12</v>
      </c>
      <c r="K533" s="246" t="str">
        <f t="shared" si="139"/>
        <v>T12</v>
      </c>
      <c r="L533" s="178">
        <f>VLOOKUP(K533,Threats!$J$4:$K$33,2,FALSE)</f>
        <v>4</v>
      </c>
      <c r="M533" s="178" t="str">
        <f t="shared" si="140"/>
        <v>A15.V19.T12</v>
      </c>
      <c r="N533" s="297">
        <f t="shared" si="143"/>
        <v>8.8000000000000007</v>
      </c>
      <c r="O533" s="273">
        <f t="shared" si="141"/>
        <v>9</v>
      </c>
      <c r="P533"/>
    </row>
    <row r="534" spans="1:16" ht="48">
      <c r="A534" s="243" t="s">
        <v>126</v>
      </c>
      <c r="B534" s="244" t="str">
        <f>Assets!$B$20</f>
        <v>Commercial and other databases</v>
      </c>
      <c r="C534" s="245">
        <f>VLOOKUP(A534,Assets!$B$28:$C$47,2,FALSE)</f>
        <v>3.8</v>
      </c>
      <c r="D534" s="244" t="s">
        <v>476</v>
      </c>
      <c r="E534" s="246" t="str">
        <f t="shared" si="135"/>
        <v>V19</v>
      </c>
      <c r="F534" s="246" t="str">
        <f t="shared" si="136"/>
        <v>V19</v>
      </c>
      <c r="G534" s="253" t="str">
        <f t="shared" si="137"/>
        <v>A15V19</v>
      </c>
      <c r="H534" s="254">
        <f>VLOOKUP(G534,'Assets+Vulnerabilities'!$H$4:$I$318,2,FALSE)</f>
        <v>4</v>
      </c>
      <c r="I534" s="255" t="s">
        <v>479</v>
      </c>
      <c r="J534" s="246" t="str">
        <f t="shared" si="138"/>
        <v>T13</v>
      </c>
      <c r="K534" s="246" t="str">
        <f t="shared" si="139"/>
        <v>T13</v>
      </c>
      <c r="L534" s="178">
        <f>VLOOKUP(K534,Threats!$J$4:$K$33,2,FALSE)</f>
        <v>4</v>
      </c>
      <c r="M534" s="178" t="str">
        <f t="shared" si="140"/>
        <v>A15.V19.T13</v>
      </c>
      <c r="N534" s="297">
        <f t="shared" si="142"/>
        <v>9.8000000000000007</v>
      </c>
      <c r="O534" s="273">
        <f t="shared" si="141"/>
        <v>10</v>
      </c>
      <c r="P534"/>
    </row>
    <row r="535" spans="1:16" ht="24">
      <c r="A535" s="243" t="s">
        <v>126</v>
      </c>
      <c r="B535" s="244" t="str">
        <f>Assets!$B$20</f>
        <v>Commercial and other databases</v>
      </c>
      <c r="C535" s="245">
        <f>VLOOKUP(A535,Assets!$B$28:$C$47,2,FALSE)</f>
        <v>3.8</v>
      </c>
      <c r="D535" s="244" t="s">
        <v>476</v>
      </c>
      <c r="E535" s="246" t="str">
        <f t="shared" si="135"/>
        <v>V19</v>
      </c>
      <c r="F535" s="246" t="str">
        <f t="shared" si="136"/>
        <v>V19</v>
      </c>
      <c r="G535" s="253" t="str">
        <f t="shared" si="137"/>
        <v>A15V19</v>
      </c>
      <c r="H535" s="254">
        <f>VLOOKUP(G535,'Assets+Vulnerabilities'!$H$4:$I$318,2,FALSE)</f>
        <v>4</v>
      </c>
      <c r="I535" s="255" t="s">
        <v>429</v>
      </c>
      <c r="J535" s="246" t="str">
        <f t="shared" si="138"/>
        <v>T26</v>
      </c>
      <c r="K535" s="246" t="str">
        <f t="shared" si="139"/>
        <v>T26</v>
      </c>
      <c r="L535" s="178">
        <f>VLOOKUP(K535,Threats!$J$4:$K$33,2,FALSE)</f>
        <v>5</v>
      </c>
      <c r="M535" s="178" t="str">
        <f t="shared" si="140"/>
        <v>A15.V19.T26</v>
      </c>
      <c r="N535" s="297">
        <f t="shared" ref="N535:N538" si="144">C535+H535+L535-3</f>
        <v>9.8000000000000007</v>
      </c>
      <c r="O535" s="273">
        <f t="shared" si="141"/>
        <v>10</v>
      </c>
      <c r="P535"/>
    </row>
    <row r="536" spans="1:16" ht="36">
      <c r="A536" s="243" t="s">
        <v>126</v>
      </c>
      <c r="B536" s="244" t="str">
        <f>Assets!$B$20</f>
        <v>Commercial and other databases</v>
      </c>
      <c r="C536" s="245">
        <f>VLOOKUP(A536,Assets!$B$28:$C$47,2,FALSE)</f>
        <v>3.8</v>
      </c>
      <c r="D536" s="244" t="s">
        <v>471</v>
      </c>
      <c r="E536" s="246" t="str">
        <f t="shared" si="135"/>
        <v>V20</v>
      </c>
      <c r="F536" s="246" t="str">
        <f t="shared" si="136"/>
        <v>V20</v>
      </c>
      <c r="G536" s="253" t="str">
        <f t="shared" si="137"/>
        <v>A15V20</v>
      </c>
      <c r="H536" s="254">
        <f>VLOOKUP(G536,'Assets+Vulnerabilities'!$H$4:$I$318,2,FALSE)</f>
        <v>5</v>
      </c>
      <c r="I536" s="255" t="s">
        <v>150</v>
      </c>
      <c r="J536" s="246" t="str">
        <f t="shared" si="138"/>
        <v>T3.</v>
      </c>
      <c r="K536" s="246" t="str">
        <f t="shared" si="139"/>
        <v>T3</v>
      </c>
      <c r="L536" s="178">
        <f>VLOOKUP(K536,Threats!$J$4:$K$33,2,FALSE)</f>
        <v>4</v>
      </c>
      <c r="M536" s="178" t="str">
        <f t="shared" si="140"/>
        <v>A15.V20.T3</v>
      </c>
      <c r="N536" s="297">
        <f t="shared" si="144"/>
        <v>9.8000000000000007</v>
      </c>
      <c r="O536" s="273">
        <f t="shared" si="141"/>
        <v>10</v>
      </c>
      <c r="P536"/>
    </row>
    <row r="537" spans="1:16" ht="24">
      <c r="A537" s="243" t="s">
        <v>126</v>
      </c>
      <c r="B537" s="244" t="str">
        <f>Assets!$B$20</f>
        <v>Commercial and other databases</v>
      </c>
      <c r="C537" s="245">
        <f>VLOOKUP(A537,Assets!$B$28:$C$47,2,FALSE)</f>
        <v>3.8</v>
      </c>
      <c r="D537" s="244" t="s">
        <v>471</v>
      </c>
      <c r="E537" s="246" t="str">
        <f t="shared" si="135"/>
        <v>V20</v>
      </c>
      <c r="F537" s="246" t="str">
        <f t="shared" si="136"/>
        <v>V20</v>
      </c>
      <c r="G537" s="253" t="str">
        <f t="shared" si="137"/>
        <v>A15V20</v>
      </c>
      <c r="H537" s="254">
        <f>VLOOKUP(G537,'Assets+Vulnerabilities'!$H$4:$I$318,2,FALSE)</f>
        <v>5</v>
      </c>
      <c r="I537" s="255" t="s">
        <v>406</v>
      </c>
      <c r="J537" s="246" t="str">
        <f t="shared" si="138"/>
        <v>T11</v>
      </c>
      <c r="K537" s="246" t="str">
        <f t="shared" si="139"/>
        <v>T11</v>
      </c>
      <c r="L537" s="178">
        <f>VLOOKUP(K537,Threats!$J$4:$K$33,2,FALSE)</f>
        <v>3</v>
      </c>
      <c r="M537" s="178" t="str">
        <f t="shared" si="140"/>
        <v>A15.V20.T11</v>
      </c>
      <c r="N537" s="297">
        <f t="shared" si="144"/>
        <v>8.8000000000000007</v>
      </c>
      <c r="O537" s="273">
        <f t="shared" si="141"/>
        <v>9</v>
      </c>
      <c r="P537"/>
    </row>
    <row r="538" spans="1:16" ht="24">
      <c r="A538" s="243" t="s">
        <v>126</v>
      </c>
      <c r="B538" s="244" t="str">
        <f>Assets!$B$20</f>
        <v>Commercial and other databases</v>
      </c>
      <c r="C538" s="245">
        <f>VLOOKUP(A538,Assets!$B$28:$C$47,2,FALSE)</f>
        <v>3.8</v>
      </c>
      <c r="D538" s="244" t="s">
        <v>471</v>
      </c>
      <c r="E538" s="246" t="str">
        <f t="shared" si="135"/>
        <v>V20</v>
      </c>
      <c r="F538" s="246" t="str">
        <f t="shared" si="136"/>
        <v>V20</v>
      </c>
      <c r="G538" s="253" t="str">
        <f t="shared" si="137"/>
        <v>A15V20</v>
      </c>
      <c r="H538" s="254">
        <f>VLOOKUP(G538,'Assets+Vulnerabilities'!$H$4:$I$318,2,FALSE)</f>
        <v>5</v>
      </c>
      <c r="I538" s="255" t="s">
        <v>480</v>
      </c>
      <c r="J538" s="246" t="str">
        <f t="shared" si="138"/>
        <v>T12</v>
      </c>
      <c r="K538" s="246" t="str">
        <f t="shared" si="139"/>
        <v>T12</v>
      </c>
      <c r="L538" s="178">
        <f>VLOOKUP(K538,Threats!$J$4:$K$33,2,FALSE)</f>
        <v>4</v>
      </c>
      <c r="M538" s="178" t="str">
        <f t="shared" si="140"/>
        <v>A15.V20.T12</v>
      </c>
      <c r="N538" s="297">
        <f t="shared" si="144"/>
        <v>9.8000000000000007</v>
      </c>
      <c r="O538" s="273">
        <f t="shared" si="141"/>
        <v>10</v>
      </c>
      <c r="P538"/>
    </row>
    <row r="539" spans="1:16" ht="48">
      <c r="A539" s="243" t="s">
        <v>126</v>
      </c>
      <c r="B539" s="244" t="str">
        <f>Assets!$B$20</f>
        <v>Commercial and other databases</v>
      </c>
      <c r="C539" s="245">
        <f>VLOOKUP(A539,Assets!$B$28:$C$47,2,FALSE)</f>
        <v>3.8</v>
      </c>
      <c r="D539" s="244" t="s">
        <v>471</v>
      </c>
      <c r="E539" s="246" t="str">
        <f t="shared" si="135"/>
        <v>V20</v>
      </c>
      <c r="F539" s="246" t="str">
        <f t="shared" si="136"/>
        <v>V20</v>
      </c>
      <c r="G539" s="253" t="str">
        <f t="shared" si="137"/>
        <v>A15V20</v>
      </c>
      <c r="H539" s="254">
        <f>VLOOKUP(G539,'Assets+Vulnerabilities'!$H$4:$I$318,2,FALSE)</f>
        <v>5</v>
      </c>
      <c r="I539" s="255" t="s">
        <v>479</v>
      </c>
      <c r="J539" s="246" t="str">
        <f t="shared" si="138"/>
        <v>T13</v>
      </c>
      <c r="K539" s="246" t="str">
        <f t="shared" si="139"/>
        <v>T13</v>
      </c>
      <c r="L539" s="178">
        <f>VLOOKUP(K539,Threats!$J$4:$K$33,2,FALSE)</f>
        <v>4</v>
      </c>
      <c r="M539" s="178" t="str">
        <f t="shared" si="140"/>
        <v>A15.V20.T13</v>
      </c>
      <c r="N539" s="297">
        <f t="shared" si="142"/>
        <v>10.8</v>
      </c>
      <c r="O539" s="273">
        <f t="shared" si="141"/>
        <v>11</v>
      </c>
      <c r="P539"/>
    </row>
    <row r="540" spans="1:16" ht="24">
      <c r="A540" s="243" t="s">
        <v>126</v>
      </c>
      <c r="B540" s="244" t="str">
        <f>Assets!$B$20</f>
        <v>Commercial and other databases</v>
      </c>
      <c r="C540" s="245">
        <f>VLOOKUP(A540,Assets!$B$28:$C$47,2,FALSE)</f>
        <v>3.8</v>
      </c>
      <c r="D540" s="244" t="s">
        <v>471</v>
      </c>
      <c r="E540" s="246" t="str">
        <f t="shared" si="135"/>
        <v>V20</v>
      </c>
      <c r="F540" s="246" t="str">
        <f t="shared" si="136"/>
        <v>V20</v>
      </c>
      <c r="G540" s="253" t="str">
        <f t="shared" si="137"/>
        <v>A15V20</v>
      </c>
      <c r="H540" s="254">
        <f>VLOOKUP(G540,'Assets+Vulnerabilities'!$H$4:$I$318,2,FALSE)</f>
        <v>5</v>
      </c>
      <c r="I540" s="255" t="s">
        <v>429</v>
      </c>
      <c r="J540" s="246" t="str">
        <f t="shared" si="138"/>
        <v>T26</v>
      </c>
      <c r="K540" s="246" t="str">
        <f t="shared" si="139"/>
        <v>T26</v>
      </c>
      <c r="L540" s="178">
        <f>VLOOKUP(K540,Threats!$J$4:$K$33,2,FALSE)</f>
        <v>5</v>
      </c>
      <c r="M540" s="178" t="str">
        <f t="shared" si="140"/>
        <v>A15.V20.T26</v>
      </c>
      <c r="N540" s="297">
        <f t="shared" ref="N540:N545" si="145">C540+H540+L540-3</f>
        <v>10.8</v>
      </c>
      <c r="O540" s="273">
        <f t="shared" si="141"/>
        <v>11</v>
      </c>
      <c r="P540"/>
    </row>
    <row r="541" spans="1:16" ht="24">
      <c r="A541" s="243" t="s">
        <v>126</v>
      </c>
      <c r="B541" s="244" t="str">
        <f>Assets!$B$20</f>
        <v>Commercial and other databases</v>
      </c>
      <c r="C541" s="245">
        <f>VLOOKUP(A541,Assets!$B$28:$C$47,2,FALSE)</f>
        <v>3.8</v>
      </c>
      <c r="D541" s="244" t="s">
        <v>471</v>
      </c>
      <c r="E541" s="246" t="str">
        <f t="shared" si="135"/>
        <v>V20</v>
      </c>
      <c r="F541" s="246" t="str">
        <f t="shared" si="136"/>
        <v>V20</v>
      </c>
      <c r="G541" s="253" t="str">
        <f t="shared" si="137"/>
        <v>A15V20</v>
      </c>
      <c r="H541" s="254">
        <f>VLOOKUP(G541,'Assets+Vulnerabilities'!$H$4:$I$318,2,FALSE)</f>
        <v>5</v>
      </c>
      <c r="I541" s="255" t="s">
        <v>420</v>
      </c>
      <c r="J541" s="246" t="str">
        <f t="shared" si="138"/>
        <v>T30</v>
      </c>
      <c r="K541" s="246" t="str">
        <f t="shared" si="139"/>
        <v>T30</v>
      </c>
      <c r="L541" s="178">
        <f>VLOOKUP(K541,Threats!$J$4:$K$33,2,FALSE)</f>
        <v>4</v>
      </c>
      <c r="M541" s="178" t="str">
        <f t="shared" si="140"/>
        <v>A15.V20.T30</v>
      </c>
      <c r="N541" s="297">
        <f t="shared" si="145"/>
        <v>9.8000000000000007</v>
      </c>
      <c r="O541" s="273">
        <f t="shared" si="141"/>
        <v>10</v>
      </c>
      <c r="P541"/>
    </row>
    <row r="542" spans="1:16" ht="36">
      <c r="A542" s="243" t="s">
        <v>126</v>
      </c>
      <c r="B542" s="244" t="str">
        <f>Assets!$B$20</f>
        <v>Commercial and other databases</v>
      </c>
      <c r="C542" s="245">
        <f>VLOOKUP(A542,Assets!$B$28:$C$47,2,FALSE)</f>
        <v>3.8</v>
      </c>
      <c r="D542" s="244" t="s">
        <v>380</v>
      </c>
      <c r="E542" s="246" t="str">
        <f t="shared" si="135"/>
        <v>V28</v>
      </c>
      <c r="F542" s="246" t="str">
        <f t="shared" si="136"/>
        <v>V28</v>
      </c>
      <c r="G542" s="253" t="str">
        <f t="shared" si="137"/>
        <v>A15V28</v>
      </c>
      <c r="H542" s="254">
        <f>VLOOKUP(G542,'Assets+Vulnerabilities'!$H$4:$I$318,2,FALSE)</f>
        <v>2</v>
      </c>
      <c r="I542" s="255" t="s">
        <v>417</v>
      </c>
      <c r="J542" s="246" t="str">
        <f t="shared" si="138"/>
        <v>T8.</v>
      </c>
      <c r="K542" s="246" t="str">
        <f t="shared" si="139"/>
        <v>T8</v>
      </c>
      <c r="L542" s="178">
        <f>VLOOKUP(K542,Threats!$J$4:$K$33,2,FALSE)</f>
        <v>4</v>
      </c>
      <c r="M542" s="178" t="str">
        <f t="shared" si="140"/>
        <v>A15.V28.T8</v>
      </c>
      <c r="N542" s="297">
        <f t="shared" si="145"/>
        <v>6.8000000000000007</v>
      </c>
      <c r="O542" s="273">
        <f t="shared" si="141"/>
        <v>7</v>
      </c>
      <c r="P542"/>
    </row>
    <row r="543" spans="1:16" ht="24">
      <c r="A543" s="243" t="s">
        <v>126</v>
      </c>
      <c r="B543" s="244" t="str">
        <f>Assets!$B$20</f>
        <v>Commercial and other databases</v>
      </c>
      <c r="C543" s="245">
        <f>VLOOKUP(A543,Assets!$B$28:$C$47,2,FALSE)</f>
        <v>3.8</v>
      </c>
      <c r="D543" s="244" t="s">
        <v>380</v>
      </c>
      <c r="E543" s="246" t="str">
        <f t="shared" si="135"/>
        <v>V28</v>
      </c>
      <c r="F543" s="246" t="str">
        <f t="shared" si="136"/>
        <v>V28</v>
      </c>
      <c r="G543" s="253" t="str">
        <f t="shared" si="137"/>
        <v>A15V28</v>
      </c>
      <c r="H543" s="254">
        <f>VLOOKUP(G543,'Assets+Vulnerabilities'!$H$4:$I$318,2,FALSE)</f>
        <v>2</v>
      </c>
      <c r="I543" s="255" t="s">
        <v>480</v>
      </c>
      <c r="J543" s="246" t="str">
        <f t="shared" si="138"/>
        <v>T12</v>
      </c>
      <c r="K543" s="246" t="str">
        <f t="shared" si="139"/>
        <v>T12</v>
      </c>
      <c r="L543" s="178">
        <f>VLOOKUP(K543,Threats!$J$4:$K$33,2,FALSE)</f>
        <v>4</v>
      </c>
      <c r="M543" s="178" t="str">
        <f t="shared" si="140"/>
        <v>A15.V28.T12</v>
      </c>
      <c r="N543" s="297">
        <f t="shared" si="145"/>
        <v>6.8000000000000007</v>
      </c>
      <c r="O543" s="273">
        <f t="shared" si="141"/>
        <v>7</v>
      </c>
      <c r="P543"/>
    </row>
    <row r="544" spans="1:16" ht="36">
      <c r="A544" s="243" t="s">
        <v>126</v>
      </c>
      <c r="B544" s="244" t="str">
        <f>Assets!$B$20</f>
        <v>Commercial and other databases</v>
      </c>
      <c r="C544" s="245">
        <f>VLOOKUP(A544,Assets!$B$28:$C$47,2,FALSE)</f>
        <v>3.8</v>
      </c>
      <c r="D544" s="244" t="s">
        <v>385</v>
      </c>
      <c r="E544" s="246" t="str">
        <f t="shared" si="135"/>
        <v>V35</v>
      </c>
      <c r="F544" s="246" t="str">
        <f t="shared" si="136"/>
        <v>V35</v>
      </c>
      <c r="G544" s="253" t="str">
        <f t="shared" si="137"/>
        <v>A15V35</v>
      </c>
      <c r="H544" s="254">
        <f>VLOOKUP(G544,'Assets+Vulnerabilities'!$H$4:$I$318,2,FALSE)</f>
        <v>4</v>
      </c>
      <c r="I544" s="255" t="s">
        <v>150</v>
      </c>
      <c r="J544" s="246" t="str">
        <f t="shared" si="138"/>
        <v>T3.</v>
      </c>
      <c r="K544" s="246" t="str">
        <f t="shared" si="139"/>
        <v>T3</v>
      </c>
      <c r="L544" s="178">
        <f>VLOOKUP(K544,Threats!$J$4:$K$33,2,FALSE)</f>
        <v>4</v>
      </c>
      <c r="M544" s="178" t="str">
        <f t="shared" si="140"/>
        <v>A15.V35.T3</v>
      </c>
      <c r="N544" s="297">
        <f t="shared" si="145"/>
        <v>8.8000000000000007</v>
      </c>
      <c r="O544" s="273">
        <f t="shared" si="141"/>
        <v>9</v>
      </c>
      <c r="P544"/>
    </row>
    <row r="545" spans="1:16" ht="24">
      <c r="A545" s="243" t="s">
        <v>126</v>
      </c>
      <c r="B545" s="244" t="str">
        <f>Assets!$B$20</f>
        <v>Commercial and other databases</v>
      </c>
      <c r="C545" s="245">
        <f>VLOOKUP(A545,Assets!$B$28:$C$47,2,FALSE)</f>
        <v>3.8</v>
      </c>
      <c r="D545" s="244" t="s">
        <v>385</v>
      </c>
      <c r="E545" s="246" t="str">
        <f t="shared" si="135"/>
        <v>V35</v>
      </c>
      <c r="F545" s="246" t="str">
        <f t="shared" si="136"/>
        <v>V35</v>
      </c>
      <c r="G545" s="253" t="str">
        <f t="shared" si="137"/>
        <v>A15V35</v>
      </c>
      <c r="H545" s="254">
        <f>VLOOKUP(G545,'Assets+Vulnerabilities'!$H$4:$I$318,2,FALSE)</f>
        <v>4</v>
      </c>
      <c r="I545" s="255" t="s">
        <v>480</v>
      </c>
      <c r="J545" s="246" t="str">
        <f t="shared" si="138"/>
        <v>T12</v>
      </c>
      <c r="K545" s="246" t="str">
        <f t="shared" si="139"/>
        <v>T12</v>
      </c>
      <c r="L545" s="178">
        <f>VLOOKUP(K545,Threats!$J$4:$K$33,2,FALSE)</f>
        <v>4</v>
      </c>
      <c r="M545" s="178" t="str">
        <f t="shared" si="140"/>
        <v>A15.V35.T12</v>
      </c>
      <c r="N545" s="297">
        <f t="shared" si="145"/>
        <v>8.8000000000000007</v>
      </c>
      <c r="O545" s="273">
        <f t="shared" si="141"/>
        <v>9</v>
      </c>
      <c r="P545"/>
    </row>
    <row r="546" spans="1:16" ht="48">
      <c r="A546" s="243" t="s">
        <v>126</v>
      </c>
      <c r="B546" s="244" t="str">
        <f>Assets!$B$20</f>
        <v>Commercial and other databases</v>
      </c>
      <c r="C546" s="245">
        <f>VLOOKUP(A546,Assets!$B$28:$C$47,2,FALSE)</f>
        <v>3.8</v>
      </c>
      <c r="D546" s="244" t="s">
        <v>385</v>
      </c>
      <c r="E546" s="246" t="str">
        <f t="shared" si="135"/>
        <v>V35</v>
      </c>
      <c r="F546" s="246" t="str">
        <f t="shared" si="136"/>
        <v>V35</v>
      </c>
      <c r="G546" s="253" t="str">
        <f t="shared" si="137"/>
        <v>A15V35</v>
      </c>
      <c r="H546" s="254">
        <f>VLOOKUP(G546,'Assets+Vulnerabilities'!$H$4:$I$318,2,FALSE)</f>
        <v>4</v>
      </c>
      <c r="I546" s="255" t="s">
        <v>479</v>
      </c>
      <c r="J546" s="246" t="str">
        <f t="shared" si="138"/>
        <v>T13</v>
      </c>
      <c r="K546" s="246" t="str">
        <f t="shared" si="139"/>
        <v>T13</v>
      </c>
      <c r="L546" s="178">
        <f>VLOOKUP(K546,Threats!$J$4:$K$33,2,FALSE)</f>
        <v>4</v>
      </c>
      <c r="M546" s="178" t="str">
        <f t="shared" si="140"/>
        <v>A15.V35.T13</v>
      </c>
      <c r="N546" s="297">
        <f t="shared" si="142"/>
        <v>9.8000000000000007</v>
      </c>
      <c r="O546" s="273">
        <f t="shared" si="141"/>
        <v>10</v>
      </c>
      <c r="P546"/>
    </row>
    <row r="547" spans="1:16" ht="24">
      <c r="A547" s="243" t="s">
        <v>126</v>
      </c>
      <c r="B547" s="244" t="str">
        <f>Assets!$B$20</f>
        <v>Commercial and other databases</v>
      </c>
      <c r="C547" s="245">
        <f>VLOOKUP(A547,Assets!$B$28:$C$47,2,FALSE)</f>
        <v>3.8</v>
      </c>
      <c r="D547" s="244" t="s">
        <v>385</v>
      </c>
      <c r="E547" s="246" t="str">
        <f t="shared" si="135"/>
        <v>V35</v>
      </c>
      <c r="F547" s="246" t="str">
        <f t="shared" si="136"/>
        <v>V35</v>
      </c>
      <c r="G547" s="253" t="str">
        <f t="shared" si="137"/>
        <v>A15V35</v>
      </c>
      <c r="H547" s="254">
        <f>VLOOKUP(G547,'Assets+Vulnerabilities'!$H$4:$I$318,2,FALSE)</f>
        <v>4</v>
      </c>
      <c r="I547" s="255" t="s">
        <v>429</v>
      </c>
      <c r="J547" s="246" t="str">
        <f t="shared" si="138"/>
        <v>T26</v>
      </c>
      <c r="K547" s="246" t="str">
        <f t="shared" si="139"/>
        <v>T26</v>
      </c>
      <c r="L547" s="178">
        <f>VLOOKUP(K547,Threats!$J$4:$K$33,2,FALSE)</f>
        <v>5</v>
      </c>
      <c r="M547" s="178" t="str">
        <f t="shared" si="140"/>
        <v>A15.V35.T26</v>
      </c>
      <c r="N547" s="297">
        <f t="shared" ref="N547:N550" si="146">C547+H547+L547-3</f>
        <v>9.8000000000000007</v>
      </c>
      <c r="O547" s="273">
        <f t="shared" si="141"/>
        <v>10</v>
      </c>
      <c r="P547"/>
    </row>
    <row r="548" spans="1:16" ht="36">
      <c r="A548" s="243" t="s">
        <v>126</v>
      </c>
      <c r="B548" s="244" t="str">
        <f>Assets!$B$20</f>
        <v>Commercial and other databases</v>
      </c>
      <c r="C548" s="245">
        <f>VLOOKUP(A548,Assets!$B$28:$C$47,2,FALSE)</f>
        <v>3.8</v>
      </c>
      <c r="D548" s="244" t="s">
        <v>385</v>
      </c>
      <c r="E548" s="246" t="str">
        <f t="shared" si="135"/>
        <v>V35</v>
      </c>
      <c r="F548" s="246" t="str">
        <f t="shared" si="136"/>
        <v>V35</v>
      </c>
      <c r="G548" s="253" t="str">
        <f t="shared" si="137"/>
        <v>A15V35</v>
      </c>
      <c r="H548" s="254">
        <f>VLOOKUP(G548,'Assets+Vulnerabilities'!$H$4:$I$318,2,FALSE)</f>
        <v>4</v>
      </c>
      <c r="I548" s="255" t="s">
        <v>417</v>
      </c>
      <c r="J548" s="246" t="str">
        <f t="shared" si="138"/>
        <v>T8.</v>
      </c>
      <c r="K548" s="246" t="str">
        <f t="shared" si="139"/>
        <v>T8</v>
      </c>
      <c r="L548" s="178">
        <f>VLOOKUP(K548,Threats!$J$4:$K$33,2,FALSE)</f>
        <v>4</v>
      </c>
      <c r="M548" s="178" t="str">
        <f t="shared" si="140"/>
        <v>A15.V35.T8</v>
      </c>
      <c r="N548" s="297">
        <f t="shared" si="146"/>
        <v>8.8000000000000007</v>
      </c>
      <c r="O548" s="273">
        <f t="shared" si="141"/>
        <v>9</v>
      </c>
      <c r="P548"/>
    </row>
    <row r="549" spans="1:16" ht="24">
      <c r="A549" s="243" t="s">
        <v>126</v>
      </c>
      <c r="B549" s="244" t="str">
        <f>Assets!$B$20</f>
        <v>Commercial and other databases</v>
      </c>
      <c r="C549" s="245">
        <f>VLOOKUP(A549,Assets!$B$28:$C$47,2,FALSE)</f>
        <v>3.8</v>
      </c>
      <c r="D549" s="244" t="s">
        <v>381</v>
      </c>
      <c r="E549" s="246" t="str">
        <f t="shared" si="135"/>
        <v>V36</v>
      </c>
      <c r="F549" s="246" t="str">
        <f t="shared" si="136"/>
        <v>V36</v>
      </c>
      <c r="G549" s="253" t="str">
        <f t="shared" si="137"/>
        <v>A15V36</v>
      </c>
      <c r="H549" s="254">
        <f>VLOOKUP(G549,'Assets+Vulnerabilities'!$H$4:$I$318,2,FALSE)</f>
        <v>4</v>
      </c>
      <c r="I549" s="255" t="s">
        <v>436</v>
      </c>
      <c r="J549" s="246" t="str">
        <f t="shared" si="138"/>
        <v>T10</v>
      </c>
      <c r="K549" s="246" t="str">
        <f t="shared" si="139"/>
        <v>T10</v>
      </c>
      <c r="L549" s="178">
        <f>VLOOKUP(K549,Threats!$J$4:$K$33,2,FALSE)</f>
        <v>4</v>
      </c>
      <c r="M549" s="178" t="str">
        <f t="shared" si="140"/>
        <v>A15.V36.T10</v>
      </c>
      <c r="N549" s="297">
        <f t="shared" si="146"/>
        <v>8.8000000000000007</v>
      </c>
      <c r="O549" s="273">
        <f t="shared" si="141"/>
        <v>9</v>
      </c>
      <c r="P549"/>
    </row>
    <row r="550" spans="1:16" ht="24">
      <c r="A550" s="243" t="s">
        <v>126</v>
      </c>
      <c r="B550" s="244" t="str">
        <f>Assets!$B$20</f>
        <v>Commercial and other databases</v>
      </c>
      <c r="C550" s="245">
        <f>VLOOKUP(A550,Assets!$B$28:$C$47,2,FALSE)</f>
        <v>3.8</v>
      </c>
      <c r="D550" s="244" t="s">
        <v>381</v>
      </c>
      <c r="E550" s="246" t="str">
        <f t="shared" si="135"/>
        <v>V36</v>
      </c>
      <c r="F550" s="246" t="str">
        <f t="shared" si="136"/>
        <v>V36</v>
      </c>
      <c r="G550" s="253" t="str">
        <f t="shared" si="137"/>
        <v>A15V36</v>
      </c>
      <c r="H550" s="254">
        <f>VLOOKUP(G550,'Assets+Vulnerabilities'!$H$4:$I$318,2,FALSE)</f>
        <v>4</v>
      </c>
      <c r="I550" s="255" t="s">
        <v>480</v>
      </c>
      <c r="J550" s="246" t="str">
        <f t="shared" si="138"/>
        <v>T12</v>
      </c>
      <c r="K550" s="246" t="str">
        <f t="shared" si="139"/>
        <v>T12</v>
      </c>
      <c r="L550" s="178">
        <f>VLOOKUP(K550,Threats!$J$4:$K$33,2,FALSE)</f>
        <v>4</v>
      </c>
      <c r="M550" s="178" t="str">
        <f t="shared" si="140"/>
        <v>A15.V36.T12</v>
      </c>
      <c r="N550" s="297">
        <f t="shared" si="146"/>
        <v>8.8000000000000007</v>
      </c>
      <c r="O550" s="273">
        <f t="shared" si="141"/>
        <v>9</v>
      </c>
      <c r="P550"/>
    </row>
    <row r="551" spans="1:16" ht="24">
      <c r="A551" s="243" t="s">
        <v>126</v>
      </c>
      <c r="B551" s="244" t="str">
        <f>Assets!$B$20</f>
        <v>Commercial and other databases</v>
      </c>
      <c r="C551" s="245">
        <f>VLOOKUP(A551,Assets!$B$28:$C$47,2,FALSE)</f>
        <v>3.8</v>
      </c>
      <c r="D551" s="244" t="s">
        <v>381</v>
      </c>
      <c r="E551" s="246" t="str">
        <f t="shared" si="135"/>
        <v>V36</v>
      </c>
      <c r="F551" s="246" t="str">
        <f t="shared" si="136"/>
        <v>V36</v>
      </c>
      <c r="G551" s="253" t="str">
        <f t="shared" si="137"/>
        <v>A15V36</v>
      </c>
      <c r="H551" s="254">
        <f>VLOOKUP(G551,'Assets+Vulnerabilities'!$H$4:$I$318,2,FALSE)</f>
        <v>4</v>
      </c>
      <c r="I551" s="255" t="s">
        <v>414</v>
      </c>
      <c r="J551" s="246" t="str">
        <f t="shared" si="138"/>
        <v>T23</v>
      </c>
      <c r="K551" s="246" t="str">
        <f t="shared" si="139"/>
        <v>T23</v>
      </c>
      <c r="L551" s="178">
        <f>VLOOKUP(K551,Threats!$J$4:$K$33,2,FALSE)</f>
        <v>3</v>
      </c>
      <c r="M551" s="178" t="str">
        <f t="shared" si="140"/>
        <v>A15.V36.T23</v>
      </c>
      <c r="N551" s="297">
        <f t="shared" si="142"/>
        <v>8.8000000000000007</v>
      </c>
      <c r="O551" s="273">
        <f t="shared" si="141"/>
        <v>9</v>
      </c>
      <c r="P551"/>
    </row>
    <row r="552" spans="1:16" ht="24">
      <c r="A552" s="243" t="s">
        <v>126</v>
      </c>
      <c r="B552" s="244" t="str">
        <f>Assets!$B$20</f>
        <v>Commercial and other databases</v>
      </c>
      <c r="C552" s="245">
        <f>VLOOKUP(A552,Assets!$B$28:$C$47,2,FALSE)</f>
        <v>3.8</v>
      </c>
      <c r="D552" s="244" t="s">
        <v>381</v>
      </c>
      <c r="E552" s="246" t="str">
        <f t="shared" si="135"/>
        <v>V36</v>
      </c>
      <c r="F552" s="246" t="str">
        <f t="shared" si="136"/>
        <v>V36</v>
      </c>
      <c r="G552" s="253" t="str">
        <f t="shared" si="137"/>
        <v>A15V36</v>
      </c>
      <c r="H552" s="254">
        <f>VLOOKUP(G552,'Assets+Vulnerabilities'!$H$4:$I$318,2,FALSE)</f>
        <v>4</v>
      </c>
      <c r="I552" s="255" t="s">
        <v>420</v>
      </c>
      <c r="J552" s="246" t="str">
        <f t="shared" si="138"/>
        <v>T30</v>
      </c>
      <c r="K552" s="246" t="str">
        <f t="shared" si="139"/>
        <v>T30</v>
      </c>
      <c r="L552" s="178">
        <f>VLOOKUP(K552,Threats!$J$4:$K$33,2,FALSE)</f>
        <v>4</v>
      </c>
      <c r="M552" s="178" t="str">
        <f t="shared" si="140"/>
        <v>A15.V36.T30</v>
      </c>
      <c r="N552" s="297">
        <f t="shared" ref="N552:N555" si="147">C552+H552+L552-3</f>
        <v>8.8000000000000007</v>
      </c>
      <c r="O552" s="273">
        <f t="shared" si="141"/>
        <v>9</v>
      </c>
      <c r="P552"/>
    </row>
    <row r="553" spans="1:16" ht="24">
      <c r="A553" s="243" t="s">
        <v>126</v>
      </c>
      <c r="B553" s="244" t="str">
        <f>Assets!$B$20</f>
        <v>Commercial and other databases</v>
      </c>
      <c r="C553" s="245">
        <f>VLOOKUP(A553,Assets!$B$28:$C$47,2,FALSE)</f>
        <v>3.8</v>
      </c>
      <c r="D553" s="244" t="s">
        <v>382</v>
      </c>
      <c r="E553" s="246" t="str">
        <f t="shared" si="135"/>
        <v>V38</v>
      </c>
      <c r="F553" s="246" t="str">
        <f t="shared" si="136"/>
        <v>V38</v>
      </c>
      <c r="G553" s="253" t="str">
        <f t="shared" si="137"/>
        <v>A15V38</v>
      </c>
      <c r="H553" s="254">
        <f>VLOOKUP(G553,'Assets+Vulnerabilities'!$H$4:$I$318,2,FALSE)</f>
        <v>4</v>
      </c>
      <c r="I553" s="255" t="s">
        <v>436</v>
      </c>
      <c r="J553" s="246" t="str">
        <f t="shared" si="138"/>
        <v>T10</v>
      </c>
      <c r="K553" s="246" t="str">
        <f t="shared" si="139"/>
        <v>T10</v>
      </c>
      <c r="L553" s="178">
        <f>VLOOKUP(K553,Threats!$J$4:$K$33,2,FALSE)</f>
        <v>4</v>
      </c>
      <c r="M553" s="178" t="str">
        <f t="shared" si="140"/>
        <v>A15.V38.T10</v>
      </c>
      <c r="N553" s="297">
        <f t="shared" si="147"/>
        <v>8.8000000000000007</v>
      </c>
      <c r="O553" s="273">
        <f t="shared" si="141"/>
        <v>9</v>
      </c>
      <c r="P553"/>
    </row>
    <row r="554" spans="1:16" ht="24">
      <c r="A554" s="243" t="s">
        <v>126</v>
      </c>
      <c r="B554" s="244" t="str">
        <f>Assets!$B$20</f>
        <v>Commercial and other databases</v>
      </c>
      <c r="C554" s="245">
        <f>VLOOKUP(A554,Assets!$B$28:$C$47,2,FALSE)</f>
        <v>3.8</v>
      </c>
      <c r="D554" s="244" t="s">
        <v>382</v>
      </c>
      <c r="E554" s="246" t="str">
        <f t="shared" si="135"/>
        <v>V38</v>
      </c>
      <c r="F554" s="246" t="str">
        <f t="shared" si="136"/>
        <v>V38</v>
      </c>
      <c r="G554" s="253" t="str">
        <f t="shared" si="137"/>
        <v>A15V38</v>
      </c>
      <c r="H554" s="254">
        <f>VLOOKUP(G554,'Assets+Vulnerabilities'!$H$4:$I$318,2,FALSE)</f>
        <v>4</v>
      </c>
      <c r="I554" s="255" t="s">
        <v>406</v>
      </c>
      <c r="J554" s="246" t="str">
        <f t="shared" si="138"/>
        <v>T11</v>
      </c>
      <c r="K554" s="246" t="str">
        <f t="shared" si="139"/>
        <v>T11</v>
      </c>
      <c r="L554" s="178">
        <f>VLOOKUP(K554,Threats!$J$4:$K$33,2,FALSE)</f>
        <v>3</v>
      </c>
      <c r="M554" s="178" t="str">
        <f t="shared" si="140"/>
        <v>A15.V38.T11</v>
      </c>
      <c r="N554" s="297">
        <f t="shared" si="147"/>
        <v>7.8000000000000007</v>
      </c>
      <c r="O554" s="273">
        <f t="shared" si="141"/>
        <v>8</v>
      </c>
      <c r="P554"/>
    </row>
    <row r="555" spans="1:16" ht="24">
      <c r="A555" s="243" t="s">
        <v>126</v>
      </c>
      <c r="B555" s="244" t="str">
        <f>Assets!$B$20</f>
        <v>Commercial and other databases</v>
      </c>
      <c r="C555" s="245">
        <f>VLOOKUP(A555,Assets!$B$28:$C$47,2,FALSE)</f>
        <v>3.8</v>
      </c>
      <c r="D555" s="244" t="s">
        <v>382</v>
      </c>
      <c r="E555" s="246" t="str">
        <f t="shared" si="135"/>
        <v>V38</v>
      </c>
      <c r="F555" s="246" t="str">
        <f t="shared" si="136"/>
        <v>V38</v>
      </c>
      <c r="G555" s="253" t="str">
        <f t="shared" si="137"/>
        <v>A15V38</v>
      </c>
      <c r="H555" s="254">
        <f>VLOOKUP(G555,'Assets+Vulnerabilities'!$H$4:$I$318,2,FALSE)</f>
        <v>4</v>
      </c>
      <c r="I555" s="255" t="s">
        <v>480</v>
      </c>
      <c r="J555" s="246" t="str">
        <f t="shared" si="138"/>
        <v>T12</v>
      </c>
      <c r="K555" s="246" t="str">
        <f t="shared" si="139"/>
        <v>T12</v>
      </c>
      <c r="L555" s="178">
        <f>VLOOKUP(K555,Threats!$J$4:$K$33,2,FALSE)</f>
        <v>4</v>
      </c>
      <c r="M555" s="178" t="str">
        <f t="shared" si="140"/>
        <v>A15.V38.T12</v>
      </c>
      <c r="N555" s="297">
        <f t="shared" si="147"/>
        <v>8.8000000000000007</v>
      </c>
      <c r="O555" s="273">
        <f t="shared" si="141"/>
        <v>9</v>
      </c>
      <c r="P555"/>
    </row>
    <row r="556" spans="1:16" ht="48">
      <c r="A556" s="243" t="s">
        <v>126</v>
      </c>
      <c r="B556" s="244" t="str">
        <f>Assets!$B$20</f>
        <v>Commercial and other databases</v>
      </c>
      <c r="C556" s="245">
        <f>VLOOKUP(A556,Assets!$B$28:$C$47,2,FALSE)</f>
        <v>3.8</v>
      </c>
      <c r="D556" s="244" t="s">
        <v>382</v>
      </c>
      <c r="E556" s="246" t="str">
        <f t="shared" si="135"/>
        <v>V38</v>
      </c>
      <c r="F556" s="246" t="str">
        <f t="shared" si="136"/>
        <v>V38</v>
      </c>
      <c r="G556" s="253" t="str">
        <f t="shared" si="137"/>
        <v>A15V38</v>
      </c>
      <c r="H556" s="254">
        <f>VLOOKUP(G556,'Assets+Vulnerabilities'!$H$4:$I$318,2,FALSE)</f>
        <v>4</v>
      </c>
      <c r="I556" s="255" t="s">
        <v>479</v>
      </c>
      <c r="J556" s="246" t="str">
        <f t="shared" si="138"/>
        <v>T13</v>
      </c>
      <c r="K556" s="246" t="str">
        <f t="shared" si="139"/>
        <v>T13</v>
      </c>
      <c r="L556" s="178">
        <f>VLOOKUP(K556,Threats!$J$4:$K$33,2,FALSE)</f>
        <v>4</v>
      </c>
      <c r="M556" s="178" t="str">
        <f t="shared" si="140"/>
        <v>A15.V38.T13</v>
      </c>
      <c r="N556" s="297">
        <f t="shared" si="142"/>
        <v>9.8000000000000007</v>
      </c>
      <c r="O556" s="273">
        <f t="shared" si="141"/>
        <v>10</v>
      </c>
      <c r="P556"/>
    </row>
    <row r="557" spans="1:16" ht="24">
      <c r="A557" s="243" t="s">
        <v>126</v>
      </c>
      <c r="B557" s="244" t="str">
        <f>Assets!$B$20</f>
        <v>Commercial and other databases</v>
      </c>
      <c r="C557" s="245">
        <f>VLOOKUP(A557,Assets!$B$28:$C$47,2,FALSE)</f>
        <v>3.8</v>
      </c>
      <c r="D557" s="244" t="s">
        <v>382</v>
      </c>
      <c r="E557" s="246" t="str">
        <f t="shared" si="135"/>
        <v>V38</v>
      </c>
      <c r="F557" s="246" t="str">
        <f t="shared" si="136"/>
        <v>V38</v>
      </c>
      <c r="G557" s="253" t="str">
        <f t="shared" si="137"/>
        <v>A15V38</v>
      </c>
      <c r="H557" s="254">
        <f>VLOOKUP(G557,'Assets+Vulnerabilities'!$H$4:$I$318,2,FALSE)</f>
        <v>4</v>
      </c>
      <c r="I557" s="255" t="s">
        <v>420</v>
      </c>
      <c r="J557" s="246" t="str">
        <f t="shared" si="138"/>
        <v>T30</v>
      </c>
      <c r="K557" s="246" t="str">
        <f t="shared" si="139"/>
        <v>T30</v>
      </c>
      <c r="L557" s="178">
        <f>VLOOKUP(K557,Threats!$J$4:$K$33,2,FALSE)</f>
        <v>4</v>
      </c>
      <c r="M557" s="178" t="str">
        <f t="shared" si="140"/>
        <v>A15.V38.T30</v>
      </c>
      <c r="N557" s="297">
        <f>C557+H557+L557-3</f>
        <v>8.8000000000000007</v>
      </c>
      <c r="O557" s="273">
        <f t="shared" si="141"/>
        <v>9</v>
      </c>
      <c r="P557"/>
    </row>
    <row r="558" spans="1:16" ht="48">
      <c r="A558" s="243" t="s">
        <v>129</v>
      </c>
      <c r="B558" s="244" t="str">
        <f>Assets!$B$21</f>
        <v>Temporary  handset airport guides</v>
      </c>
      <c r="C558" s="245">
        <f>VLOOKUP(A558,Assets!$B$28:$C$47,2,FALSE)</f>
        <v>2.4</v>
      </c>
      <c r="D558" s="244" t="s">
        <v>374</v>
      </c>
      <c r="E558" s="246" t="str">
        <f t="shared" si="135"/>
        <v>V4.</v>
      </c>
      <c r="F558" s="246" t="str">
        <f t="shared" si="136"/>
        <v>V4</v>
      </c>
      <c r="G558" s="253" t="str">
        <f t="shared" si="137"/>
        <v>A16V4</v>
      </c>
      <c r="H558" s="254">
        <f>VLOOKUP(G558,'Assets+Vulnerabilities'!$H$4:$I$318,2,FALSE)</f>
        <v>4</v>
      </c>
      <c r="I558" s="255" t="s">
        <v>479</v>
      </c>
      <c r="J558" s="246" t="str">
        <f t="shared" si="138"/>
        <v>T13</v>
      </c>
      <c r="K558" s="246" t="str">
        <f t="shared" si="139"/>
        <v>T13</v>
      </c>
      <c r="L558" s="178">
        <f>VLOOKUP(K558,Threats!$J$4:$K$33,2,FALSE)</f>
        <v>4</v>
      </c>
      <c r="M558" s="178" t="str">
        <f t="shared" si="140"/>
        <v>A16.V4.T13</v>
      </c>
      <c r="N558" s="297">
        <f t="shared" si="142"/>
        <v>8.4</v>
      </c>
      <c r="O558" s="273">
        <f t="shared" si="141"/>
        <v>8</v>
      </c>
      <c r="P558"/>
    </row>
    <row r="559" spans="1:16" ht="24">
      <c r="A559" s="243" t="s">
        <v>129</v>
      </c>
      <c r="B559" s="244" t="str">
        <f>Assets!$B$21</f>
        <v>Temporary  handset airport guides</v>
      </c>
      <c r="C559" s="245">
        <f>VLOOKUP(A559,Assets!$B$28:$C$47,2,FALSE)</f>
        <v>2.4</v>
      </c>
      <c r="D559" s="244" t="s">
        <v>374</v>
      </c>
      <c r="E559" s="246" t="str">
        <f t="shared" si="135"/>
        <v>V4.</v>
      </c>
      <c r="F559" s="246" t="str">
        <f t="shared" si="136"/>
        <v>V4</v>
      </c>
      <c r="G559" s="253" t="str">
        <f t="shared" si="137"/>
        <v>A16V4</v>
      </c>
      <c r="H559" s="254">
        <f>VLOOKUP(G559,'Assets+Vulnerabilities'!$H$4:$I$318,2,FALSE)</f>
        <v>4</v>
      </c>
      <c r="I559" s="255" t="s">
        <v>409</v>
      </c>
      <c r="J559" s="246" t="str">
        <f t="shared" si="138"/>
        <v>T14</v>
      </c>
      <c r="K559" s="246" t="str">
        <f t="shared" si="139"/>
        <v>T14</v>
      </c>
      <c r="L559" s="178">
        <f>VLOOKUP(K559,Threats!$J$4:$K$33,2,FALSE)</f>
        <v>4</v>
      </c>
      <c r="M559" s="178" t="str">
        <f t="shared" si="140"/>
        <v>A16.V4.T14</v>
      </c>
      <c r="N559" s="297">
        <f t="shared" si="142"/>
        <v>8.4</v>
      </c>
      <c r="O559" s="273">
        <f t="shared" si="141"/>
        <v>8</v>
      </c>
      <c r="P559"/>
    </row>
    <row r="560" spans="1:16" ht="36">
      <c r="A560" s="243" t="s">
        <v>129</v>
      </c>
      <c r="B560" s="244" t="str">
        <f>Assets!$B$21</f>
        <v>Temporary  handset airport guides</v>
      </c>
      <c r="C560" s="245">
        <f>VLOOKUP(A560,Assets!$B$28:$C$47,2,FALSE)</f>
        <v>2.4</v>
      </c>
      <c r="D560" s="244" t="s">
        <v>375</v>
      </c>
      <c r="E560" s="246" t="str">
        <f t="shared" si="135"/>
        <v>V5.</v>
      </c>
      <c r="F560" s="246" t="str">
        <f t="shared" si="136"/>
        <v>V5</v>
      </c>
      <c r="G560" s="253" t="str">
        <f t="shared" si="137"/>
        <v>A16V5</v>
      </c>
      <c r="H560" s="254">
        <f>VLOOKUP(G560,'Assets+Vulnerabilities'!$H$4:$I$318,2,FALSE)</f>
        <v>2</v>
      </c>
      <c r="I560" s="255" t="s">
        <v>417</v>
      </c>
      <c r="J560" s="246" t="str">
        <f t="shared" si="138"/>
        <v>T8.</v>
      </c>
      <c r="K560" s="246" t="str">
        <f t="shared" si="139"/>
        <v>T8</v>
      </c>
      <c r="L560" s="178">
        <f>VLOOKUP(K560,Threats!$J$4:$K$33,2,FALSE)</f>
        <v>4</v>
      </c>
      <c r="M560" s="178" t="str">
        <f t="shared" si="140"/>
        <v>A16.V5.T8</v>
      </c>
      <c r="N560" s="297">
        <f t="shared" ref="N560:N563" si="148">C560+H560+L560-3</f>
        <v>5.4</v>
      </c>
      <c r="O560" s="273">
        <f t="shared" si="141"/>
        <v>5</v>
      </c>
      <c r="P560"/>
    </row>
    <row r="561" spans="1:16" ht="24">
      <c r="A561" s="243" t="s">
        <v>129</v>
      </c>
      <c r="B561" s="244" t="str">
        <f>Assets!$B$21</f>
        <v>Temporary  handset airport guides</v>
      </c>
      <c r="C561" s="245">
        <f>VLOOKUP(A561,Assets!$B$28:$C$47,2,FALSE)</f>
        <v>2.4</v>
      </c>
      <c r="D561" s="244" t="s">
        <v>375</v>
      </c>
      <c r="E561" s="246" t="str">
        <f t="shared" si="135"/>
        <v>V5.</v>
      </c>
      <c r="F561" s="246" t="str">
        <f t="shared" si="136"/>
        <v>V5</v>
      </c>
      <c r="G561" s="253" t="str">
        <f t="shared" si="137"/>
        <v>A16V5</v>
      </c>
      <c r="H561" s="254">
        <f>VLOOKUP(G561,'Assets+Vulnerabilities'!$H$4:$I$318,2,FALSE)</f>
        <v>2</v>
      </c>
      <c r="I561" s="255" t="s">
        <v>418</v>
      </c>
      <c r="J561" s="246" t="str">
        <f t="shared" si="138"/>
        <v>T9.</v>
      </c>
      <c r="K561" s="246" t="str">
        <f t="shared" si="139"/>
        <v>T9</v>
      </c>
      <c r="L561" s="178">
        <f>VLOOKUP(K561,Threats!$J$4:$K$33,2,FALSE)</f>
        <v>3</v>
      </c>
      <c r="M561" s="178" t="str">
        <f t="shared" si="140"/>
        <v>A16.V5.T9</v>
      </c>
      <c r="N561" s="297">
        <f t="shared" si="148"/>
        <v>4.4000000000000004</v>
      </c>
      <c r="O561" s="273">
        <f t="shared" si="141"/>
        <v>4</v>
      </c>
      <c r="P561"/>
    </row>
    <row r="562" spans="1:16" ht="24">
      <c r="A562" s="243" t="s">
        <v>129</v>
      </c>
      <c r="B562" s="244" t="str">
        <f>Assets!$B$21</f>
        <v>Temporary  handset airport guides</v>
      </c>
      <c r="C562" s="245">
        <f>VLOOKUP(A562,Assets!$B$28:$C$47,2,FALSE)</f>
        <v>2.4</v>
      </c>
      <c r="D562" s="244" t="s">
        <v>375</v>
      </c>
      <c r="E562" s="246" t="str">
        <f t="shared" si="135"/>
        <v>V5.</v>
      </c>
      <c r="F562" s="246" t="str">
        <f t="shared" si="136"/>
        <v>V5</v>
      </c>
      <c r="G562" s="253" t="str">
        <f t="shared" si="137"/>
        <v>A16V5</v>
      </c>
      <c r="H562" s="254">
        <f>VLOOKUP(G562,'Assets+Vulnerabilities'!$H$4:$I$318,2,FALSE)</f>
        <v>2</v>
      </c>
      <c r="I562" s="255" t="s">
        <v>436</v>
      </c>
      <c r="J562" s="246" t="str">
        <f t="shared" si="138"/>
        <v>T10</v>
      </c>
      <c r="K562" s="246" t="str">
        <f t="shared" si="139"/>
        <v>T10</v>
      </c>
      <c r="L562" s="178">
        <f>VLOOKUP(K562,Threats!$J$4:$K$33,2,FALSE)</f>
        <v>4</v>
      </c>
      <c r="M562" s="178" t="str">
        <f t="shared" si="140"/>
        <v>A16.V5.T10</v>
      </c>
      <c r="N562" s="297">
        <f t="shared" si="148"/>
        <v>5.4</v>
      </c>
      <c r="O562" s="273">
        <f t="shared" si="141"/>
        <v>5</v>
      </c>
      <c r="P562"/>
    </row>
    <row r="563" spans="1:16" ht="24">
      <c r="A563" s="243" t="s">
        <v>129</v>
      </c>
      <c r="B563" s="244" t="str">
        <f>Assets!$B$21</f>
        <v>Temporary  handset airport guides</v>
      </c>
      <c r="C563" s="245">
        <f>VLOOKUP(A563,Assets!$B$28:$C$47,2,FALSE)</f>
        <v>2.4</v>
      </c>
      <c r="D563" s="244" t="s">
        <v>375</v>
      </c>
      <c r="E563" s="246" t="str">
        <f t="shared" si="135"/>
        <v>V5.</v>
      </c>
      <c r="F563" s="246" t="str">
        <f t="shared" si="136"/>
        <v>V5</v>
      </c>
      <c r="G563" s="253" t="str">
        <f t="shared" si="137"/>
        <v>A16V5</v>
      </c>
      <c r="H563" s="254">
        <f>VLOOKUP(G563,'Assets+Vulnerabilities'!$H$4:$I$318,2,FALSE)</f>
        <v>2</v>
      </c>
      <c r="I563" s="255" t="s">
        <v>406</v>
      </c>
      <c r="J563" s="246" t="str">
        <f t="shared" si="138"/>
        <v>T11</v>
      </c>
      <c r="K563" s="246" t="str">
        <f t="shared" si="139"/>
        <v>T11</v>
      </c>
      <c r="L563" s="178">
        <f>VLOOKUP(K563,Threats!$J$4:$K$33,2,FALSE)</f>
        <v>3</v>
      </c>
      <c r="M563" s="178" t="str">
        <f t="shared" si="140"/>
        <v>A16.V5.T11</v>
      </c>
      <c r="N563" s="297">
        <f t="shared" si="148"/>
        <v>4.4000000000000004</v>
      </c>
      <c r="O563" s="273">
        <f t="shared" si="141"/>
        <v>4</v>
      </c>
      <c r="P563"/>
    </row>
    <row r="564" spans="1:16" ht="24">
      <c r="A564" s="243" t="s">
        <v>129</v>
      </c>
      <c r="B564" s="244" t="str">
        <f>Assets!$B$21</f>
        <v>Temporary  handset airport guides</v>
      </c>
      <c r="C564" s="245">
        <f>VLOOKUP(A564,Assets!$B$28:$C$47,2,FALSE)</f>
        <v>2.4</v>
      </c>
      <c r="D564" s="244" t="s">
        <v>375</v>
      </c>
      <c r="E564" s="246" t="str">
        <f t="shared" si="135"/>
        <v>V5.</v>
      </c>
      <c r="F564" s="246" t="str">
        <f t="shared" si="136"/>
        <v>V5</v>
      </c>
      <c r="G564" s="253" t="str">
        <f t="shared" si="137"/>
        <v>A16V5</v>
      </c>
      <c r="H564" s="254">
        <f>VLOOKUP(G564,'Assets+Vulnerabilities'!$H$4:$I$318,2,FALSE)</f>
        <v>2</v>
      </c>
      <c r="I564" s="255" t="s">
        <v>409</v>
      </c>
      <c r="J564" s="246" t="str">
        <f t="shared" si="138"/>
        <v>T14</v>
      </c>
      <c r="K564" s="246" t="str">
        <f t="shared" si="139"/>
        <v>T14</v>
      </c>
      <c r="L564" s="178">
        <f>VLOOKUP(K564,Threats!$J$4:$K$33,2,FALSE)</f>
        <v>4</v>
      </c>
      <c r="M564" s="178" t="str">
        <f t="shared" si="140"/>
        <v>A16.V5.T14</v>
      </c>
      <c r="N564" s="297">
        <f t="shared" si="142"/>
        <v>6.4</v>
      </c>
      <c r="O564" s="273">
        <f t="shared" si="141"/>
        <v>6</v>
      </c>
      <c r="P564"/>
    </row>
    <row r="565" spans="1:16" ht="24">
      <c r="A565" s="243" t="s">
        <v>129</v>
      </c>
      <c r="B565" s="244" t="str">
        <f>Assets!$B$21</f>
        <v>Temporary  handset airport guides</v>
      </c>
      <c r="C565" s="245">
        <f>VLOOKUP(A565,Assets!$B$28:$C$47,2,FALSE)</f>
        <v>2.4</v>
      </c>
      <c r="D565" s="244" t="s">
        <v>375</v>
      </c>
      <c r="E565" s="246" t="str">
        <f t="shared" si="135"/>
        <v>V5.</v>
      </c>
      <c r="F565" s="246" t="str">
        <f t="shared" si="136"/>
        <v>V5</v>
      </c>
      <c r="G565" s="253" t="str">
        <f t="shared" si="137"/>
        <v>A16V5</v>
      </c>
      <c r="H565" s="254">
        <f>VLOOKUP(G565,'Assets+Vulnerabilities'!$H$4:$I$318,2,FALSE)</f>
        <v>2</v>
      </c>
      <c r="I565" s="255" t="s">
        <v>420</v>
      </c>
      <c r="J565" s="246" t="str">
        <f t="shared" si="138"/>
        <v>T30</v>
      </c>
      <c r="K565" s="246" t="str">
        <f t="shared" si="139"/>
        <v>T30</v>
      </c>
      <c r="L565" s="178">
        <f>VLOOKUP(K565,Threats!$J$4:$K$33,2,FALSE)</f>
        <v>4</v>
      </c>
      <c r="M565" s="178" t="str">
        <f t="shared" si="140"/>
        <v>A16.V5.T30</v>
      </c>
      <c r="N565" s="297">
        <f t="shared" ref="N565:N566" si="149">C565+H565+L565-3</f>
        <v>5.4</v>
      </c>
      <c r="O565" s="273">
        <f t="shared" si="141"/>
        <v>5</v>
      </c>
      <c r="P565"/>
    </row>
    <row r="566" spans="1:16" ht="24">
      <c r="A566" s="243" t="s">
        <v>129</v>
      </c>
      <c r="B566" s="244" t="str">
        <f>Assets!$B$21</f>
        <v>Temporary  handset airport guides</v>
      </c>
      <c r="C566" s="245">
        <f>VLOOKUP(A566,Assets!$B$28:$C$47,2,FALSE)</f>
        <v>2.4</v>
      </c>
      <c r="D566" s="244" t="s">
        <v>373</v>
      </c>
      <c r="E566" s="246" t="str">
        <f t="shared" si="135"/>
        <v>V6.</v>
      </c>
      <c r="F566" s="246" t="str">
        <f t="shared" si="136"/>
        <v>V6</v>
      </c>
      <c r="G566" s="253" t="str">
        <f t="shared" si="137"/>
        <v>A16V6</v>
      </c>
      <c r="H566" s="254">
        <f>VLOOKUP(G566,'Assets+Vulnerabilities'!$H$4:$I$318,2,FALSE)</f>
        <v>2</v>
      </c>
      <c r="I566" s="255" t="s">
        <v>418</v>
      </c>
      <c r="J566" s="246" t="str">
        <f t="shared" si="138"/>
        <v>T9.</v>
      </c>
      <c r="K566" s="246" t="str">
        <f t="shared" si="139"/>
        <v>T9</v>
      </c>
      <c r="L566" s="178">
        <f>VLOOKUP(K566,Threats!$J$4:$K$33,2,FALSE)</f>
        <v>3</v>
      </c>
      <c r="M566" s="178" t="str">
        <f t="shared" si="140"/>
        <v>A16.V6.T9</v>
      </c>
      <c r="N566" s="297">
        <f t="shared" si="149"/>
        <v>4.4000000000000004</v>
      </c>
      <c r="O566" s="273">
        <f t="shared" si="141"/>
        <v>4</v>
      </c>
      <c r="P566"/>
    </row>
    <row r="567" spans="1:16" ht="24">
      <c r="A567" s="243" t="s">
        <v>129</v>
      </c>
      <c r="B567" s="244" t="str">
        <f>Assets!$B$21</f>
        <v>Temporary  handset airport guides</v>
      </c>
      <c r="C567" s="245">
        <f>VLOOKUP(A567,Assets!$B$28:$C$47,2,FALSE)</f>
        <v>2.4</v>
      </c>
      <c r="D567" s="244" t="s">
        <v>373</v>
      </c>
      <c r="E567" s="246" t="str">
        <f t="shared" si="135"/>
        <v>V6.</v>
      </c>
      <c r="F567" s="246" t="str">
        <f t="shared" si="136"/>
        <v>V6</v>
      </c>
      <c r="G567" s="253" t="str">
        <f t="shared" si="137"/>
        <v>A16V6</v>
      </c>
      <c r="H567" s="254">
        <f>VLOOKUP(G567,'Assets+Vulnerabilities'!$H$4:$I$318,2,FALSE)</f>
        <v>2</v>
      </c>
      <c r="I567" s="255" t="s">
        <v>412</v>
      </c>
      <c r="J567" s="246" t="str">
        <f t="shared" si="138"/>
        <v>T22</v>
      </c>
      <c r="K567" s="246" t="str">
        <f t="shared" si="139"/>
        <v>T22</v>
      </c>
      <c r="L567" s="178">
        <f>VLOOKUP(K567,Threats!$J$4:$K$33,2,FALSE)</f>
        <v>4</v>
      </c>
      <c r="M567" s="178" t="str">
        <f t="shared" si="140"/>
        <v>A16.V6.T22</v>
      </c>
      <c r="N567" s="297">
        <f t="shared" si="142"/>
        <v>6.4</v>
      </c>
      <c r="O567" s="273">
        <f t="shared" si="141"/>
        <v>6</v>
      </c>
      <c r="P567"/>
    </row>
    <row r="568" spans="1:16" ht="24">
      <c r="A568" s="243" t="s">
        <v>129</v>
      </c>
      <c r="B568" s="244" t="str">
        <f>Assets!$B$21</f>
        <v>Temporary  handset airport guides</v>
      </c>
      <c r="C568" s="245">
        <f>VLOOKUP(A568,Assets!$B$28:$C$47,2,FALSE)</f>
        <v>2.4</v>
      </c>
      <c r="D568" s="244" t="s">
        <v>373</v>
      </c>
      <c r="E568" s="246" t="str">
        <f t="shared" si="135"/>
        <v>V6.</v>
      </c>
      <c r="F568" s="246" t="str">
        <f t="shared" si="136"/>
        <v>V6</v>
      </c>
      <c r="G568" s="253" t="str">
        <f t="shared" si="137"/>
        <v>A16V6</v>
      </c>
      <c r="H568" s="254">
        <f>VLOOKUP(G568,'Assets+Vulnerabilities'!$H$4:$I$318,2,FALSE)</f>
        <v>2</v>
      </c>
      <c r="I568" s="255" t="s">
        <v>406</v>
      </c>
      <c r="J568" s="246" t="str">
        <f t="shared" si="138"/>
        <v>T11</v>
      </c>
      <c r="K568" s="246" t="str">
        <f t="shared" si="139"/>
        <v>T11</v>
      </c>
      <c r="L568" s="178">
        <f>VLOOKUP(K568,Threats!$J$4:$K$33,2,FALSE)</f>
        <v>3</v>
      </c>
      <c r="M568" s="178" t="str">
        <f t="shared" si="140"/>
        <v>A16.V6.T11</v>
      </c>
      <c r="N568" s="297">
        <f t="shared" ref="N568:N570" si="150">C568+H568+L568-3</f>
        <v>4.4000000000000004</v>
      </c>
      <c r="O568" s="273">
        <f t="shared" si="141"/>
        <v>4</v>
      </c>
      <c r="P568"/>
    </row>
    <row r="569" spans="1:16" ht="24">
      <c r="A569" s="243" t="s">
        <v>129</v>
      </c>
      <c r="B569" s="244" t="str">
        <f>Assets!$B$21</f>
        <v>Temporary  handset airport guides</v>
      </c>
      <c r="C569" s="245">
        <f>VLOOKUP(A569,Assets!$B$28:$C$47,2,FALSE)</f>
        <v>2.4</v>
      </c>
      <c r="D569" s="244" t="s">
        <v>373</v>
      </c>
      <c r="E569" s="246" t="str">
        <f t="shared" si="135"/>
        <v>V6.</v>
      </c>
      <c r="F569" s="246" t="str">
        <f t="shared" si="136"/>
        <v>V6</v>
      </c>
      <c r="G569" s="253" t="str">
        <f t="shared" si="137"/>
        <v>A16V6</v>
      </c>
      <c r="H569" s="254">
        <f>VLOOKUP(G569,'Assets+Vulnerabilities'!$H$4:$I$318,2,FALSE)</f>
        <v>2</v>
      </c>
      <c r="I569" s="255" t="s">
        <v>480</v>
      </c>
      <c r="J569" s="246" t="str">
        <f t="shared" si="138"/>
        <v>T12</v>
      </c>
      <c r="K569" s="246" t="str">
        <f t="shared" si="139"/>
        <v>T12</v>
      </c>
      <c r="L569" s="178">
        <f>VLOOKUP(K569,Threats!$J$4:$K$33,2,FALSE)</f>
        <v>4</v>
      </c>
      <c r="M569" s="178" t="str">
        <f t="shared" si="140"/>
        <v>A16.V6.T12</v>
      </c>
      <c r="N569" s="297">
        <f t="shared" si="150"/>
        <v>5.4</v>
      </c>
      <c r="O569" s="273">
        <f t="shared" si="141"/>
        <v>5</v>
      </c>
      <c r="P569"/>
    </row>
    <row r="570" spans="1:16" ht="24">
      <c r="A570" s="243" t="s">
        <v>129</v>
      </c>
      <c r="B570" s="244" t="str">
        <f>Assets!$B$21</f>
        <v>Temporary  handset airport guides</v>
      </c>
      <c r="C570" s="245">
        <f>VLOOKUP(A570,Assets!$B$28:$C$47,2,FALSE)</f>
        <v>2.4</v>
      </c>
      <c r="D570" s="244" t="s">
        <v>373</v>
      </c>
      <c r="E570" s="246" t="str">
        <f t="shared" si="135"/>
        <v>V6.</v>
      </c>
      <c r="F570" s="246" t="str">
        <f t="shared" si="136"/>
        <v>V6</v>
      </c>
      <c r="G570" s="253" t="str">
        <f t="shared" si="137"/>
        <v>A16V6</v>
      </c>
      <c r="H570" s="254">
        <f>VLOOKUP(G570,'Assets+Vulnerabilities'!$H$4:$I$318,2,FALSE)</f>
        <v>2</v>
      </c>
      <c r="I570" s="255" t="s">
        <v>420</v>
      </c>
      <c r="J570" s="246" t="str">
        <f t="shared" si="138"/>
        <v>T30</v>
      </c>
      <c r="K570" s="246" t="str">
        <f t="shared" si="139"/>
        <v>T30</v>
      </c>
      <c r="L570" s="178">
        <f>VLOOKUP(K570,Threats!$J$4:$K$33,2,FALSE)</f>
        <v>4</v>
      </c>
      <c r="M570" s="178" t="str">
        <f t="shared" si="140"/>
        <v>A16.V6.T30</v>
      </c>
      <c r="N570" s="297">
        <f t="shared" si="150"/>
        <v>5.4</v>
      </c>
      <c r="O570" s="273">
        <f t="shared" si="141"/>
        <v>5</v>
      </c>
      <c r="P570"/>
    </row>
    <row r="571" spans="1:16" ht="24">
      <c r="A571" s="243" t="s">
        <v>133</v>
      </c>
      <c r="B571" s="244" t="str">
        <f>Assets!$B$22</f>
        <v xml:space="preserve">Luggage and goods  </v>
      </c>
      <c r="C571" s="245">
        <f>VLOOKUP(A571,Assets!$B$28:$C$47,2,FALSE)</f>
        <v>3</v>
      </c>
      <c r="D571" s="244" t="s">
        <v>390</v>
      </c>
      <c r="E571" s="246" t="str">
        <f t="shared" si="135"/>
        <v>V13</v>
      </c>
      <c r="F571" s="246" t="str">
        <f t="shared" si="136"/>
        <v>V13</v>
      </c>
      <c r="G571" s="253" t="str">
        <f t="shared" si="137"/>
        <v>A17V13</v>
      </c>
      <c r="H571" s="254">
        <f>VLOOKUP(G571,'Assets+Vulnerabilities'!$H$4:$I$318,2,FALSE)</f>
        <v>3</v>
      </c>
      <c r="I571" s="255" t="s">
        <v>410</v>
      </c>
      <c r="J571" s="246" t="str">
        <f t="shared" si="138"/>
        <v>T1.</v>
      </c>
      <c r="K571" s="246" t="str">
        <f t="shared" si="139"/>
        <v>T1</v>
      </c>
      <c r="L571" s="178">
        <f>VLOOKUP(K571,Threats!$J$4:$K$33,2,FALSE)</f>
        <v>3</v>
      </c>
      <c r="M571" s="178" t="str">
        <f t="shared" si="140"/>
        <v>A17.V13.T1</v>
      </c>
      <c r="N571" s="297">
        <f t="shared" si="142"/>
        <v>7</v>
      </c>
      <c r="O571" s="273">
        <f t="shared" si="141"/>
        <v>7</v>
      </c>
      <c r="P571"/>
    </row>
    <row r="572" spans="1:16" ht="24">
      <c r="A572" s="243" t="s">
        <v>133</v>
      </c>
      <c r="B572" s="244" t="str">
        <f>Assets!$B$22</f>
        <v xml:space="preserve">Luggage and goods  </v>
      </c>
      <c r="C572" s="245">
        <f>VLOOKUP(A572,Assets!$B$28:$C$47,2,FALSE)</f>
        <v>3</v>
      </c>
      <c r="D572" s="244" t="s">
        <v>390</v>
      </c>
      <c r="E572" s="246" t="str">
        <f t="shared" si="135"/>
        <v>V13</v>
      </c>
      <c r="F572" s="246" t="str">
        <f t="shared" si="136"/>
        <v>V13</v>
      </c>
      <c r="G572" s="253" t="str">
        <f t="shared" si="137"/>
        <v>A17V13</v>
      </c>
      <c r="H572" s="254">
        <f>VLOOKUP(G572,'Assets+Vulnerabilities'!$H$4:$I$318,2,FALSE)</f>
        <v>3</v>
      </c>
      <c r="I572" s="255" t="s">
        <v>408</v>
      </c>
      <c r="J572" s="246" t="str">
        <f t="shared" si="138"/>
        <v>T2.</v>
      </c>
      <c r="K572" s="246" t="str">
        <f t="shared" si="139"/>
        <v>T2</v>
      </c>
      <c r="L572" s="178">
        <f>VLOOKUP(K572,Threats!$J$4:$K$33,2,FALSE)</f>
        <v>5</v>
      </c>
      <c r="M572" s="178" t="str">
        <f t="shared" si="140"/>
        <v>A17.V13.T2</v>
      </c>
      <c r="N572" s="297">
        <f t="shared" ref="N572:N573" si="151">C572+H572+L572-3</f>
        <v>8</v>
      </c>
      <c r="O572" s="273">
        <f t="shared" si="141"/>
        <v>8</v>
      </c>
      <c r="P572"/>
    </row>
    <row r="573" spans="1:16" ht="24">
      <c r="A573" s="243" t="s">
        <v>133</v>
      </c>
      <c r="B573" s="244" t="str">
        <f>Assets!$B$22</f>
        <v xml:space="preserve">Luggage and goods  </v>
      </c>
      <c r="C573" s="245">
        <f>VLOOKUP(A573,Assets!$B$28:$C$47,2,FALSE)</f>
        <v>3</v>
      </c>
      <c r="D573" s="244" t="s">
        <v>390</v>
      </c>
      <c r="E573" s="246" t="str">
        <f t="shared" si="135"/>
        <v>V13</v>
      </c>
      <c r="F573" s="246" t="str">
        <f t="shared" si="136"/>
        <v>V13</v>
      </c>
      <c r="G573" s="253" t="str">
        <f t="shared" si="137"/>
        <v>A17V13</v>
      </c>
      <c r="H573" s="254">
        <f>VLOOKUP(G573,'Assets+Vulnerabilities'!$H$4:$I$318,2,FALSE)</f>
        <v>3</v>
      </c>
      <c r="I573" s="255" t="s">
        <v>411</v>
      </c>
      <c r="J573" s="246" t="str">
        <f t="shared" si="138"/>
        <v>T4.</v>
      </c>
      <c r="K573" s="246" t="str">
        <f t="shared" si="139"/>
        <v>T4</v>
      </c>
      <c r="L573" s="178">
        <f>VLOOKUP(K573,Threats!$J$4:$K$33,2,FALSE)</f>
        <v>3</v>
      </c>
      <c r="M573" s="178" t="str">
        <f t="shared" si="140"/>
        <v>A17.V13.T4</v>
      </c>
      <c r="N573" s="297">
        <f t="shared" si="151"/>
        <v>6</v>
      </c>
      <c r="O573" s="273">
        <f t="shared" si="141"/>
        <v>6</v>
      </c>
      <c r="P573"/>
    </row>
    <row r="574" spans="1:16" ht="24">
      <c r="A574" s="243" t="s">
        <v>133</v>
      </c>
      <c r="B574" s="244" t="str">
        <f>Assets!$B$22</f>
        <v xml:space="preserve">Luggage and goods  </v>
      </c>
      <c r="C574" s="245">
        <f>VLOOKUP(A574,Assets!$B$28:$C$47,2,FALSE)</f>
        <v>3</v>
      </c>
      <c r="D574" s="244" t="s">
        <v>390</v>
      </c>
      <c r="E574" s="246" t="str">
        <f t="shared" si="135"/>
        <v>V13</v>
      </c>
      <c r="F574" s="246" t="str">
        <f t="shared" si="136"/>
        <v>V13</v>
      </c>
      <c r="G574" s="253" t="str">
        <f t="shared" si="137"/>
        <v>A17V13</v>
      </c>
      <c r="H574" s="254">
        <f>VLOOKUP(G574,'Assets+Vulnerabilities'!$H$4:$I$318,2,FALSE)</f>
        <v>3</v>
      </c>
      <c r="I574" s="255" t="s">
        <v>151</v>
      </c>
      <c r="J574" s="246" t="str">
        <f t="shared" si="138"/>
        <v>T5.</v>
      </c>
      <c r="K574" s="246" t="str">
        <f t="shared" si="139"/>
        <v>T5</v>
      </c>
      <c r="L574" s="178">
        <f>VLOOKUP(K574,Threats!$J$4:$K$33,2,FALSE)</f>
        <v>3</v>
      </c>
      <c r="M574" s="178" t="str">
        <f t="shared" si="140"/>
        <v>A17.V13.T5</v>
      </c>
      <c r="N574" s="297">
        <f t="shared" si="142"/>
        <v>7</v>
      </c>
      <c r="O574" s="273">
        <f t="shared" si="141"/>
        <v>7</v>
      </c>
      <c r="P574"/>
    </row>
    <row r="575" spans="1:16" ht="24">
      <c r="A575" s="243" t="s">
        <v>133</v>
      </c>
      <c r="B575" s="244" t="str">
        <f>Assets!$B$22</f>
        <v xml:space="preserve">Luggage and goods  </v>
      </c>
      <c r="C575" s="245">
        <f>VLOOKUP(A575,Assets!$B$28:$C$47,2,FALSE)</f>
        <v>3</v>
      </c>
      <c r="D575" s="244" t="s">
        <v>390</v>
      </c>
      <c r="E575" s="246" t="str">
        <f t="shared" si="135"/>
        <v>V13</v>
      </c>
      <c r="F575" s="246" t="str">
        <f t="shared" si="136"/>
        <v>V13</v>
      </c>
      <c r="G575" s="253" t="str">
        <f t="shared" si="137"/>
        <v>A17V13</v>
      </c>
      <c r="H575" s="254">
        <f>VLOOKUP(G575,'Assets+Vulnerabilities'!$H$4:$I$318,2,FALSE)</f>
        <v>3</v>
      </c>
      <c r="I575" s="255" t="s">
        <v>422</v>
      </c>
      <c r="J575" s="246" t="str">
        <f t="shared" si="138"/>
        <v>T15</v>
      </c>
      <c r="K575" s="246" t="str">
        <f t="shared" si="139"/>
        <v>T15</v>
      </c>
      <c r="L575" s="178">
        <f>VLOOKUP(K575,Threats!$J$4:$K$33,2,FALSE)</f>
        <v>3</v>
      </c>
      <c r="M575" s="178" t="str">
        <f t="shared" si="140"/>
        <v>A17.V13.T15</v>
      </c>
      <c r="N575" s="297">
        <f t="shared" si="142"/>
        <v>7</v>
      </c>
      <c r="O575" s="273">
        <f t="shared" si="141"/>
        <v>7</v>
      </c>
      <c r="P575"/>
    </row>
    <row r="576" spans="1:16" ht="24">
      <c r="A576" s="243" t="s">
        <v>133</v>
      </c>
      <c r="B576" s="244" t="str">
        <f>Assets!$B$22</f>
        <v xml:space="preserve">Luggage and goods  </v>
      </c>
      <c r="C576" s="245">
        <f>VLOOKUP(A576,Assets!$B$28:$C$47,2,FALSE)</f>
        <v>3</v>
      </c>
      <c r="D576" s="244" t="s">
        <v>390</v>
      </c>
      <c r="E576" s="246" t="str">
        <f t="shared" si="135"/>
        <v>V13</v>
      </c>
      <c r="F576" s="246" t="str">
        <f t="shared" si="136"/>
        <v>V13</v>
      </c>
      <c r="G576" s="253" t="str">
        <f t="shared" si="137"/>
        <v>A17V13</v>
      </c>
      <c r="H576" s="254">
        <f>VLOOKUP(G576,'Assets+Vulnerabilities'!$H$4:$I$318,2,FALSE)</f>
        <v>3</v>
      </c>
      <c r="I576" s="255" t="s">
        <v>423</v>
      </c>
      <c r="J576" s="246" t="str">
        <f t="shared" si="138"/>
        <v>T17</v>
      </c>
      <c r="K576" s="246" t="str">
        <f t="shared" si="139"/>
        <v>T17</v>
      </c>
      <c r="L576" s="178">
        <f>VLOOKUP(K576,Threats!$J$4:$K$33,2,FALSE)</f>
        <v>2</v>
      </c>
      <c r="M576" s="178" t="str">
        <f t="shared" si="140"/>
        <v>A17.V13.T17</v>
      </c>
      <c r="N576" s="297">
        <f t="shared" si="142"/>
        <v>6</v>
      </c>
      <c r="O576" s="273">
        <f t="shared" si="141"/>
        <v>6</v>
      </c>
      <c r="P576"/>
    </row>
    <row r="577" spans="1:16" ht="24">
      <c r="A577" s="243" t="s">
        <v>133</v>
      </c>
      <c r="B577" s="244" t="str">
        <f>Assets!$B$22</f>
        <v xml:space="preserve">Luggage and goods  </v>
      </c>
      <c r="C577" s="245">
        <f>VLOOKUP(A577,Assets!$B$28:$C$47,2,FALSE)</f>
        <v>3</v>
      </c>
      <c r="D577" s="244" t="s">
        <v>390</v>
      </c>
      <c r="E577" s="246" t="str">
        <f t="shared" si="135"/>
        <v>V13</v>
      </c>
      <c r="F577" s="246" t="str">
        <f t="shared" si="136"/>
        <v>V13</v>
      </c>
      <c r="G577" s="253" t="str">
        <f t="shared" si="137"/>
        <v>A17V13</v>
      </c>
      <c r="H577" s="254">
        <f>VLOOKUP(G577,'Assets+Vulnerabilities'!$H$4:$I$318,2,FALSE)</f>
        <v>3</v>
      </c>
      <c r="I577" s="255" t="s">
        <v>424</v>
      </c>
      <c r="J577" s="246" t="str">
        <f t="shared" si="138"/>
        <v>T18</v>
      </c>
      <c r="K577" s="246" t="str">
        <f t="shared" si="139"/>
        <v>T18</v>
      </c>
      <c r="L577" s="178">
        <f>VLOOKUP(K577,Threats!$J$4:$K$33,2,FALSE)</f>
        <v>2</v>
      </c>
      <c r="M577" s="178" t="str">
        <f t="shared" si="140"/>
        <v>A17.V13.T18</v>
      </c>
      <c r="N577" s="297">
        <f t="shared" si="142"/>
        <v>6</v>
      </c>
      <c r="O577" s="273">
        <f t="shared" si="141"/>
        <v>6</v>
      </c>
      <c r="P577"/>
    </row>
    <row r="578" spans="1:16" ht="24">
      <c r="A578" s="243" t="s">
        <v>133</v>
      </c>
      <c r="B578" s="244" t="str">
        <f>Assets!$B$22</f>
        <v xml:space="preserve">Luggage and goods  </v>
      </c>
      <c r="C578" s="245">
        <f>VLOOKUP(A578,Assets!$B$28:$C$47,2,FALSE)</f>
        <v>3</v>
      </c>
      <c r="D578" s="244" t="s">
        <v>390</v>
      </c>
      <c r="E578" s="246" t="str">
        <f t="shared" si="135"/>
        <v>V13</v>
      </c>
      <c r="F578" s="246" t="str">
        <f t="shared" si="136"/>
        <v>V13</v>
      </c>
      <c r="G578" s="253" t="str">
        <f t="shared" si="137"/>
        <v>A17V13</v>
      </c>
      <c r="H578" s="254">
        <f>VLOOKUP(G578,'Assets+Vulnerabilities'!$H$4:$I$318,2,FALSE)</f>
        <v>3</v>
      </c>
      <c r="I578" s="255" t="s">
        <v>425</v>
      </c>
      <c r="J578" s="246" t="str">
        <f t="shared" si="138"/>
        <v>T19</v>
      </c>
      <c r="K578" s="246" t="str">
        <f t="shared" si="139"/>
        <v>T19</v>
      </c>
      <c r="L578" s="178">
        <f>VLOOKUP(K578,Threats!$J$4:$K$33,2,FALSE)</f>
        <v>2</v>
      </c>
      <c r="M578" s="178" t="str">
        <f t="shared" si="140"/>
        <v>A17.V13.T19</v>
      </c>
      <c r="N578" s="297">
        <f>C578+H578+L578-3</f>
        <v>5</v>
      </c>
      <c r="O578" s="273">
        <f t="shared" si="141"/>
        <v>5</v>
      </c>
      <c r="P578"/>
    </row>
    <row r="579" spans="1:16" ht="36">
      <c r="A579" s="243" t="s">
        <v>133</v>
      </c>
      <c r="B579" s="244" t="str">
        <f>Assets!$B$22</f>
        <v xml:space="preserve">Luggage and goods  </v>
      </c>
      <c r="C579" s="245">
        <f>VLOOKUP(A579,Assets!$B$28:$C$47,2,FALSE)</f>
        <v>3</v>
      </c>
      <c r="D579" s="244" t="s">
        <v>390</v>
      </c>
      <c r="E579" s="246" t="str">
        <f t="shared" si="135"/>
        <v>V13</v>
      </c>
      <c r="F579" s="246" t="str">
        <f t="shared" si="136"/>
        <v>V13</v>
      </c>
      <c r="G579" s="253" t="str">
        <f t="shared" si="137"/>
        <v>A17V13</v>
      </c>
      <c r="H579" s="254">
        <f>VLOOKUP(G579,'Assets+Vulnerabilities'!$H$4:$I$318,2,FALSE)</f>
        <v>3</v>
      </c>
      <c r="I579" s="255" t="s">
        <v>432</v>
      </c>
      <c r="J579" s="246" t="str">
        <f t="shared" si="138"/>
        <v>T20</v>
      </c>
      <c r="K579" s="246" t="str">
        <f t="shared" si="139"/>
        <v>T20</v>
      </c>
      <c r="L579" s="178">
        <f>VLOOKUP(K579,Threats!$J$4:$K$33,2,FALSE)</f>
        <v>3</v>
      </c>
      <c r="M579" s="178" t="str">
        <f t="shared" si="140"/>
        <v>A17.V13.T20</v>
      </c>
      <c r="N579" s="297">
        <f t="shared" si="142"/>
        <v>7</v>
      </c>
      <c r="O579" s="273">
        <f t="shared" si="141"/>
        <v>7</v>
      </c>
      <c r="P579"/>
    </row>
    <row r="580" spans="1:16" ht="24">
      <c r="A580" s="243" t="s">
        <v>133</v>
      </c>
      <c r="B580" s="244" t="str">
        <f>Assets!$B$22</f>
        <v xml:space="preserve">Luggage and goods  </v>
      </c>
      <c r="C580" s="245">
        <f>VLOOKUP(A580,Assets!$B$28:$C$47,2,FALSE)</f>
        <v>3</v>
      </c>
      <c r="D580" s="244" t="s">
        <v>390</v>
      </c>
      <c r="E580" s="246" t="str">
        <f t="shared" si="135"/>
        <v>V13</v>
      </c>
      <c r="F580" s="246" t="str">
        <f t="shared" si="136"/>
        <v>V13</v>
      </c>
      <c r="G580" s="253" t="str">
        <f t="shared" si="137"/>
        <v>A17V13</v>
      </c>
      <c r="H580" s="254">
        <f>VLOOKUP(G580,'Assets+Vulnerabilities'!$H$4:$I$318,2,FALSE)</f>
        <v>3</v>
      </c>
      <c r="I580" s="255" t="s">
        <v>410</v>
      </c>
      <c r="J580" s="246" t="str">
        <f t="shared" si="138"/>
        <v>T1.</v>
      </c>
      <c r="K580" s="246" t="str">
        <f t="shared" si="139"/>
        <v>T1</v>
      </c>
      <c r="L580" s="178">
        <f>VLOOKUP(K580,Threats!$J$4:$K$33,2,FALSE)</f>
        <v>3</v>
      </c>
      <c r="M580" s="178" t="str">
        <f t="shared" si="140"/>
        <v>A17.V13.T1</v>
      </c>
      <c r="N580" s="297">
        <f t="shared" si="142"/>
        <v>7</v>
      </c>
      <c r="O580" s="273">
        <f t="shared" si="141"/>
        <v>7</v>
      </c>
      <c r="P580"/>
    </row>
    <row r="581" spans="1:16" ht="24">
      <c r="A581" s="243" t="s">
        <v>133</v>
      </c>
      <c r="B581" s="244" t="str">
        <f>Assets!$B$22</f>
        <v xml:space="preserve">Luggage and goods  </v>
      </c>
      <c r="C581" s="245">
        <f>VLOOKUP(A581,Assets!$B$28:$C$47,2,FALSE)</f>
        <v>3</v>
      </c>
      <c r="D581" s="244" t="s">
        <v>390</v>
      </c>
      <c r="E581" s="246" t="str">
        <f t="shared" si="135"/>
        <v>V13</v>
      </c>
      <c r="F581" s="246" t="str">
        <f t="shared" si="136"/>
        <v>V13</v>
      </c>
      <c r="G581" s="253" t="str">
        <f t="shared" si="137"/>
        <v>A17V13</v>
      </c>
      <c r="H581" s="254">
        <f>VLOOKUP(G581,'Assets+Vulnerabilities'!$H$4:$I$318,2,FALSE)</f>
        <v>3</v>
      </c>
      <c r="I581" s="255" t="s">
        <v>408</v>
      </c>
      <c r="J581" s="246" t="str">
        <f t="shared" si="138"/>
        <v>T2.</v>
      </c>
      <c r="K581" s="246" t="str">
        <f t="shared" si="139"/>
        <v>T2</v>
      </c>
      <c r="L581" s="178">
        <f>VLOOKUP(K581,Threats!$J$4:$K$33,2,FALSE)</f>
        <v>5</v>
      </c>
      <c r="M581" s="178" t="str">
        <f t="shared" si="140"/>
        <v>A17.V13.T2</v>
      </c>
      <c r="N581" s="297">
        <f t="shared" ref="N581:N582" si="152">C581+H581+L581-3</f>
        <v>8</v>
      </c>
      <c r="O581" s="273">
        <f t="shared" si="141"/>
        <v>8</v>
      </c>
      <c r="P581"/>
    </row>
    <row r="582" spans="1:16" ht="24">
      <c r="A582" s="243" t="s">
        <v>133</v>
      </c>
      <c r="B582" s="244" t="str">
        <f>Assets!$B$22</f>
        <v xml:space="preserve">Luggage and goods  </v>
      </c>
      <c r="C582" s="245">
        <f>VLOOKUP(A582,Assets!$B$28:$C$47,2,FALSE)</f>
        <v>3</v>
      </c>
      <c r="D582" s="244" t="s">
        <v>390</v>
      </c>
      <c r="E582" s="246" t="str">
        <f t="shared" ref="E582:E645" si="153">LEFT(D582,3)</f>
        <v>V13</v>
      </c>
      <c r="F582" s="246" t="str">
        <f t="shared" ref="F582:F645" si="154">SUBSTITUTE(E582,".","")</f>
        <v>V13</v>
      </c>
      <c r="G582" s="253" t="str">
        <f t="shared" ref="G582:G645" si="155">CONCATENATE(A582,F582)</f>
        <v>A17V13</v>
      </c>
      <c r="H582" s="254">
        <f>VLOOKUP(G582,'Assets+Vulnerabilities'!$H$4:$I$318,2,FALSE)</f>
        <v>3</v>
      </c>
      <c r="I582" s="255" t="s">
        <v>411</v>
      </c>
      <c r="J582" s="246" t="str">
        <f t="shared" ref="J582:J645" si="156">LEFT(I582,3)</f>
        <v>T4.</v>
      </c>
      <c r="K582" s="246" t="str">
        <f t="shared" ref="K582:K645" si="157">SUBSTITUTE(J582,".","")</f>
        <v>T4</v>
      </c>
      <c r="L582" s="178">
        <f>VLOOKUP(K582,Threats!$J$4:$K$33,2,FALSE)</f>
        <v>3</v>
      </c>
      <c r="M582" s="178" t="str">
        <f t="shared" ref="M582:M645" si="158">CONCATENATE(A582,".",F582,".",K582)</f>
        <v>A17.V13.T4</v>
      </c>
      <c r="N582" s="297">
        <f t="shared" si="152"/>
        <v>6</v>
      </c>
      <c r="O582" s="273">
        <f t="shared" ref="O582:O645" si="159">ROUND(N582,0)</f>
        <v>6</v>
      </c>
      <c r="P582"/>
    </row>
    <row r="583" spans="1:16" ht="24">
      <c r="A583" s="243" t="s">
        <v>133</v>
      </c>
      <c r="B583" s="244" t="str">
        <f>Assets!$B$22</f>
        <v xml:space="preserve">Luggage and goods  </v>
      </c>
      <c r="C583" s="245">
        <f>VLOOKUP(A583,Assets!$B$28:$C$47,2,FALSE)</f>
        <v>3</v>
      </c>
      <c r="D583" s="244" t="s">
        <v>390</v>
      </c>
      <c r="E583" s="246" t="str">
        <f t="shared" si="153"/>
        <v>V13</v>
      </c>
      <c r="F583" s="246" t="str">
        <f t="shared" si="154"/>
        <v>V13</v>
      </c>
      <c r="G583" s="253" t="str">
        <f t="shared" si="155"/>
        <v>A17V13</v>
      </c>
      <c r="H583" s="254">
        <f>VLOOKUP(G583,'Assets+Vulnerabilities'!$H$4:$I$318,2,FALSE)</f>
        <v>3</v>
      </c>
      <c r="I583" s="255" t="s">
        <v>151</v>
      </c>
      <c r="J583" s="246" t="str">
        <f t="shared" si="156"/>
        <v>T5.</v>
      </c>
      <c r="K583" s="246" t="str">
        <f t="shared" si="157"/>
        <v>T5</v>
      </c>
      <c r="L583" s="178">
        <f>VLOOKUP(K583,Threats!$J$4:$K$33,2,FALSE)</f>
        <v>3</v>
      </c>
      <c r="M583" s="178" t="str">
        <f t="shared" si="158"/>
        <v>A17.V13.T5</v>
      </c>
      <c r="N583" s="297">
        <f t="shared" ref="N583:N644" si="160">C583+H583+L583-2</f>
        <v>7</v>
      </c>
      <c r="O583" s="273">
        <f t="shared" si="159"/>
        <v>7</v>
      </c>
      <c r="P583"/>
    </row>
    <row r="584" spans="1:16" ht="24">
      <c r="A584" s="243" t="s">
        <v>133</v>
      </c>
      <c r="B584" s="244" t="str">
        <f>Assets!$B$22</f>
        <v xml:space="preserve">Luggage and goods  </v>
      </c>
      <c r="C584" s="245">
        <f>VLOOKUP(A584,Assets!$B$28:$C$47,2,FALSE)</f>
        <v>3</v>
      </c>
      <c r="D584" s="244" t="s">
        <v>390</v>
      </c>
      <c r="E584" s="246" t="str">
        <f t="shared" si="153"/>
        <v>V13</v>
      </c>
      <c r="F584" s="246" t="str">
        <f t="shared" si="154"/>
        <v>V13</v>
      </c>
      <c r="G584" s="253" t="str">
        <f t="shared" si="155"/>
        <v>A17V13</v>
      </c>
      <c r="H584" s="254">
        <f>VLOOKUP(G584,'Assets+Vulnerabilities'!$H$4:$I$318,2,FALSE)</f>
        <v>3</v>
      </c>
      <c r="I584" s="255" t="s">
        <v>422</v>
      </c>
      <c r="J584" s="246" t="str">
        <f t="shared" si="156"/>
        <v>T15</v>
      </c>
      <c r="K584" s="246" t="str">
        <f t="shared" si="157"/>
        <v>T15</v>
      </c>
      <c r="L584" s="178">
        <f>VLOOKUP(K584,Threats!$J$4:$K$33,2,FALSE)</f>
        <v>3</v>
      </c>
      <c r="M584" s="178" t="str">
        <f t="shared" si="158"/>
        <v>A17.V13.T15</v>
      </c>
      <c r="N584" s="297">
        <f t="shared" si="160"/>
        <v>7</v>
      </c>
      <c r="O584" s="273">
        <f t="shared" si="159"/>
        <v>7</v>
      </c>
      <c r="P584"/>
    </row>
    <row r="585" spans="1:16" ht="24">
      <c r="A585" s="243" t="s">
        <v>133</v>
      </c>
      <c r="B585" s="244" t="str">
        <f>Assets!$B$22</f>
        <v xml:space="preserve">Luggage and goods  </v>
      </c>
      <c r="C585" s="245">
        <f>VLOOKUP(A585,Assets!$B$28:$C$47,2,FALSE)</f>
        <v>3</v>
      </c>
      <c r="D585" s="244" t="s">
        <v>390</v>
      </c>
      <c r="E585" s="246" t="str">
        <f t="shared" si="153"/>
        <v>V13</v>
      </c>
      <c r="F585" s="246" t="str">
        <f t="shared" si="154"/>
        <v>V13</v>
      </c>
      <c r="G585" s="253" t="str">
        <f t="shared" si="155"/>
        <v>A17V13</v>
      </c>
      <c r="H585" s="254">
        <f>VLOOKUP(G585,'Assets+Vulnerabilities'!$H$4:$I$318,2,FALSE)</f>
        <v>3</v>
      </c>
      <c r="I585" s="255" t="s">
        <v>423</v>
      </c>
      <c r="J585" s="246" t="str">
        <f t="shared" si="156"/>
        <v>T17</v>
      </c>
      <c r="K585" s="246" t="str">
        <f t="shared" si="157"/>
        <v>T17</v>
      </c>
      <c r="L585" s="178">
        <f>VLOOKUP(K585,Threats!$J$4:$K$33,2,FALSE)</f>
        <v>2</v>
      </c>
      <c r="M585" s="178" t="str">
        <f t="shared" si="158"/>
        <v>A17.V13.T17</v>
      </c>
      <c r="N585" s="297">
        <f t="shared" si="160"/>
        <v>6</v>
      </c>
      <c r="O585" s="273">
        <f t="shared" si="159"/>
        <v>6</v>
      </c>
      <c r="P585"/>
    </row>
    <row r="586" spans="1:16" ht="24">
      <c r="A586" s="243" t="s">
        <v>133</v>
      </c>
      <c r="B586" s="244" t="str">
        <f>Assets!$B$22</f>
        <v xml:space="preserve">Luggage and goods  </v>
      </c>
      <c r="C586" s="245">
        <f>VLOOKUP(A586,Assets!$B$28:$C$47,2,FALSE)</f>
        <v>3</v>
      </c>
      <c r="D586" s="244" t="s">
        <v>390</v>
      </c>
      <c r="E586" s="246" t="str">
        <f t="shared" si="153"/>
        <v>V13</v>
      </c>
      <c r="F586" s="246" t="str">
        <f t="shared" si="154"/>
        <v>V13</v>
      </c>
      <c r="G586" s="253" t="str">
        <f t="shared" si="155"/>
        <v>A17V13</v>
      </c>
      <c r="H586" s="254">
        <f>VLOOKUP(G586,'Assets+Vulnerabilities'!$H$4:$I$318,2,FALSE)</f>
        <v>3</v>
      </c>
      <c r="I586" s="255" t="s">
        <v>424</v>
      </c>
      <c r="J586" s="246" t="str">
        <f t="shared" si="156"/>
        <v>T18</v>
      </c>
      <c r="K586" s="246" t="str">
        <f t="shared" si="157"/>
        <v>T18</v>
      </c>
      <c r="L586" s="178">
        <f>VLOOKUP(K586,Threats!$J$4:$K$33,2,FALSE)</f>
        <v>2</v>
      </c>
      <c r="M586" s="178" t="str">
        <f t="shared" si="158"/>
        <v>A17.V13.T18</v>
      </c>
      <c r="N586" s="297">
        <f t="shared" si="160"/>
        <v>6</v>
      </c>
      <c r="O586" s="273">
        <f t="shared" si="159"/>
        <v>6</v>
      </c>
      <c r="P586"/>
    </row>
    <row r="587" spans="1:16" ht="24">
      <c r="A587" s="243" t="s">
        <v>133</v>
      </c>
      <c r="B587" s="244" t="str">
        <f>Assets!$B$22</f>
        <v xml:space="preserve">Luggage and goods  </v>
      </c>
      <c r="C587" s="245">
        <f>VLOOKUP(A587,Assets!$B$28:$C$47,2,FALSE)</f>
        <v>3</v>
      </c>
      <c r="D587" s="244" t="s">
        <v>390</v>
      </c>
      <c r="E587" s="246" t="str">
        <f t="shared" si="153"/>
        <v>V13</v>
      </c>
      <c r="F587" s="246" t="str">
        <f t="shared" si="154"/>
        <v>V13</v>
      </c>
      <c r="G587" s="253" t="str">
        <f t="shared" si="155"/>
        <v>A17V13</v>
      </c>
      <c r="H587" s="254">
        <f>VLOOKUP(G587,'Assets+Vulnerabilities'!$H$4:$I$318,2,FALSE)</f>
        <v>3</v>
      </c>
      <c r="I587" s="255" t="s">
        <v>425</v>
      </c>
      <c r="J587" s="246" t="str">
        <f t="shared" si="156"/>
        <v>T19</v>
      </c>
      <c r="K587" s="246" t="str">
        <f t="shared" si="157"/>
        <v>T19</v>
      </c>
      <c r="L587" s="178">
        <f>VLOOKUP(K587,Threats!$J$4:$K$33,2,FALSE)</f>
        <v>2</v>
      </c>
      <c r="M587" s="178" t="str">
        <f t="shared" si="158"/>
        <v>A17.V13.T19</v>
      </c>
      <c r="N587" s="297">
        <f>C587+H587+L587-3</f>
        <v>5</v>
      </c>
      <c r="O587" s="273">
        <f t="shared" si="159"/>
        <v>5</v>
      </c>
      <c r="P587"/>
    </row>
    <row r="588" spans="1:16" ht="36">
      <c r="A588" s="243" t="s">
        <v>133</v>
      </c>
      <c r="B588" s="244" t="str">
        <f>Assets!$B$22</f>
        <v xml:space="preserve">Luggage and goods  </v>
      </c>
      <c r="C588" s="245">
        <f>VLOOKUP(A588,Assets!$B$28:$C$47,2,FALSE)</f>
        <v>3</v>
      </c>
      <c r="D588" s="244" t="s">
        <v>390</v>
      </c>
      <c r="E588" s="246" t="str">
        <f t="shared" si="153"/>
        <v>V13</v>
      </c>
      <c r="F588" s="246" t="str">
        <f t="shared" si="154"/>
        <v>V13</v>
      </c>
      <c r="G588" s="253" t="str">
        <f t="shared" si="155"/>
        <v>A17V13</v>
      </c>
      <c r="H588" s="254">
        <f>VLOOKUP(G588,'Assets+Vulnerabilities'!$H$4:$I$318,2,FALSE)</f>
        <v>3</v>
      </c>
      <c r="I588" s="255" t="s">
        <v>432</v>
      </c>
      <c r="J588" s="246" t="str">
        <f t="shared" si="156"/>
        <v>T20</v>
      </c>
      <c r="K588" s="246" t="str">
        <f t="shared" si="157"/>
        <v>T20</v>
      </c>
      <c r="L588" s="178">
        <f>VLOOKUP(K588,Threats!$J$4:$K$33,2,FALSE)</f>
        <v>3</v>
      </c>
      <c r="M588" s="178" t="str">
        <f t="shared" si="158"/>
        <v>A17.V13.T20</v>
      </c>
      <c r="N588" s="297">
        <f t="shared" si="160"/>
        <v>7</v>
      </c>
      <c r="O588" s="273">
        <f t="shared" si="159"/>
        <v>7</v>
      </c>
      <c r="P588"/>
    </row>
    <row r="589" spans="1:16" ht="24">
      <c r="A589" s="243" t="s">
        <v>133</v>
      </c>
      <c r="B589" s="244" t="str">
        <f>Assets!$B$22</f>
        <v xml:space="preserve">Luggage and goods  </v>
      </c>
      <c r="C589" s="245">
        <f>VLOOKUP(A589,Assets!$B$28:$C$47,2,FALSE)</f>
        <v>3</v>
      </c>
      <c r="D589" s="244" t="s">
        <v>390</v>
      </c>
      <c r="E589" s="246" t="str">
        <f t="shared" si="153"/>
        <v>V13</v>
      </c>
      <c r="F589" s="246" t="str">
        <f t="shared" si="154"/>
        <v>V13</v>
      </c>
      <c r="G589" s="253" t="str">
        <f t="shared" si="155"/>
        <v>A17V13</v>
      </c>
      <c r="H589" s="254">
        <f>VLOOKUP(G589,'Assets+Vulnerabilities'!$H$4:$I$318,2,FALSE)</f>
        <v>3</v>
      </c>
      <c r="I589" s="255" t="s">
        <v>426</v>
      </c>
      <c r="J589" s="246" t="str">
        <f t="shared" si="156"/>
        <v>T21</v>
      </c>
      <c r="K589" s="246" t="str">
        <f t="shared" si="157"/>
        <v>T21</v>
      </c>
      <c r="L589" s="178">
        <f>VLOOKUP(K589,Threats!$J$4:$K$33,2,FALSE)</f>
        <v>4</v>
      </c>
      <c r="M589" s="178" t="str">
        <f t="shared" si="158"/>
        <v>A17.V13.T21</v>
      </c>
      <c r="N589" s="297">
        <f t="shared" si="160"/>
        <v>8</v>
      </c>
      <c r="O589" s="273">
        <f t="shared" si="159"/>
        <v>8</v>
      </c>
      <c r="P589"/>
    </row>
    <row r="590" spans="1:16" ht="24">
      <c r="A590" s="243" t="s">
        <v>133</v>
      </c>
      <c r="B590" s="244" t="str">
        <f>Assets!$B$22</f>
        <v xml:space="preserve">Luggage and goods  </v>
      </c>
      <c r="C590" s="245">
        <f>VLOOKUP(A590,Assets!$B$28:$C$47,2,FALSE)</f>
        <v>3</v>
      </c>
      <c r="D590" s="244" t="s">
        <v>390</v>
      </c>
      <c r="E590" s="246" t="str">
        <f t="shared" si="153"/>
        <v>V13</v>
      </c>
      <c r="F590" s="246" t="str">
        <f t="shared" si="154"/>
        <v>V13</v>
      </c>
      <c r="G590" s="253" t="str">
        <f t="shared" si="155"/>
        <v>A17V13</v>
      </c>
      <c r="H590" s="254">
        <f>VLOOKUP(G590,'Assets+Vulnerabilities'!$H$4:$I$318,2,FALSE)</f>
        <v>3</v>
      </c>
      <c r="I590" s="255" t="s">
        <v>412</v>
      </c>
      <c r="J590" s="246" t="str">
        <f t="shared" si="156"/>
        <v>T22</v>
      </c>
      <c r="K590" s="246" t="str">
        <f t="shared" si="157"/>
        <v>T22</v>
      </c>
      <c r="L590" s="178">
        <f>VLOOKUP(K590,Threats!$J$4:$K$33,2,FALSE)</f>
        <v>4</v>
      </c>
      <c r="M590" s="178" t="str">
        <f t="shared" si="158"/>
        <v>A17.V13.T22</v>
      </c>
      <c r="N590" s="297">
        <f t="shared" si="160"/>
        <v>8</v>
      </c>
      <c r="O590" s="273">
        <f t="shared" si="159"/>
        <v>8</v>
      </c>
      <c r="P590"/>
    </row>
    <row r="591" spans="1:16" ht="48">
      <c r="A591" s="243" t="s">
        <v>137</v>
      </c>
      <c r="B591" s="244" t="str">
        <f>Assets!$B$23</f>
        <v>Check-in infrastructure</v>
      </c>
      <c r="C591" s="245">
        <f>VLOOKUP(A591,Assets!$B$28:$C$47,2,FALSE)</f>
        <v>3.2</v>
      </c>
      <c r="D591" s="244" t="s">
        <v>376</v>
      </c>
      <c r="E591" s="246" t="str">
        <f t="shared" si="153"/>
        <v>V1.</v>
      </c>
      <c r="F591" s="246" t="str">
        <f t="shared" si="154"/>
        <v>V1</v>
      </c>
      <c r="G591" s="253" t="str">
        <f t="shared" si="155"/>
        <v>A18V1</v>
      </c>
      <c r="H591" s="270">
        <f>VLOOKUP(G591,'Assets+Vulnerabilities'!$H$4:$I$318,2,FALSE)</f>
        <v>3</v>
      </c>
      <c r="I591" s="255" t="s">
        <v>408</v>
      </c>
      <c r="J591" s="246" t="str">
        <f t="shared" si="156"/>
        <v>T2.</v>
      </c>
      <c r="K591" s="246" t="str">
        <f t="shared" si="157"/>
        <v>T2</v>
      </c>
      <c r="L591" s="267">
        <f>VLOOKUP(K591,Threats!$J$4:$K$33,2,FALSE)</f>
        <v>5</v>
      </c>
      <c r="M591" s="178" t="str">
        <f t="shared" si="158"/>
        <v>A18.V1.T2</v>
      </c>
      <c r="N591" s="297">
        <f t="shared" ref="N591:N592" si="161">C591+H591+L591-3</f>
        <v>8.1999999999999993</v>
      </c>
      <c r="O591" s="273">
        <f t="shared" si="159"/>
        <v>8</v>
      </c>
      <c r="P591"/>
    </row>
    <row r="592" spans="1:16" ht="48">
      <c r="A592" s="243" t="s">
        <v>137</v>
      </c>
      <c r="B592" s="244" t="str">
        <f>Assets!$B$23</f>
        <v>Check-in infrastructure</v>
      </c>
      <c r="C592" s="245">
        <f>VLOOKUP(A592,Assets!$B$28:$C$47,2,FALSE)</f>
        <v>3.2</v>
      </c>
      <c r="D592" s="244" t="s">
        <v>376</v>
      </c>
      <c r="E592" s="246" t="str">
        <f t="shared" si="153"/>
        <v>V1.</v>
      </c>
      <c r="F592" s="246" t="str">
        <f t="shared" si="154"/>
        <v>V1</v>
      </c>
      <c r="G592" s="253" t="str">
        <f t="shared" si="155"/>
        <v>A18V1</v>
      </c>
      <c r="H592" s="270">
        <f>VLOOKUP(G592,'Assets+Vulnerabilities'!$H$4:$I$318,2,FALSE)</f>
        <v>3</v>
      </c>
      <c r="I592" s="255" t="s">
        <v>150</v>
      </c>
      <c r="J592" s="246" t="str">
        <f t="shared" si="156"/>
        <v>T3.</v>
      </c>
      <c r="K592" s="246" t="str">
        <f t="shared" si="157"/>
        <v>T3</v>
      </c>
      <c r="L592" s="267">
        <f>VLOOKUP(K592,Threats!$J$4:$K$33,2,FALSE)</f>
        <v>4</v>
      </c>
      <c r="M592" s="178" t="str">
        <f t="shared" si="158"/>
        <v>A18.V1.T3</v>
      </c>
      <c r="N592" s="297">
        <f t="shared" si="161"/>
        <v>7.1999999999999993</v>
      </c>
      <c r="O592" s="273">
        <f t="shared" si="159"/>
        <v>7</v>
      </c>
      <c r="P592"/>
    </row>
    <row r="593" spans="1:16" ht="48">
      <c r="A593" s="243" t="s">
        <v>137</v>
      </c>
      <c r="B593" s="244" t="str">
        <f>Assets!$B$23</f>
        <v>Check-in infrastructure</v>
      </c>
      <c r="C593" s="245">
        <f>VLOOKUP(A593,Assets!$B$28:$C$47,2,FALSE)</f>
        <v>3.2</v>
      </c>
      <c r="D593" s="244" t="s">
        <v>376</v>
      </c>
      <c r="E593" s="246" t="str">
        <f t="shared" si="153"/>
        <v>V1.</v>
      </c>
      <c r="F593" s="246" t="str">
        <f t="shared" si="154"/>
        <v>V1</v>
      </c>
      <c r="G593" s="253" t="str">
        <f t="shared" si="155"/>
        <v>A18V1</v>
      </c>
      <c r="H593" s="270">
        <f>VLOOKUP(G593,'Assets+Vulnerabilities'!$H$4:$I$318,2,FALSE)</f>
        <v>3</v>
      </c>
      <c r="I593" s="255" t="s">
        <v>151</v>
      </c>
      <c r="J593" s="246" t="str">
        <f t="shared" si="156"/>
        <v>T5.</v>
      </c>
      <c r="K593" s="246" t="str">
        <f t="shared" si="157"/>
        <v>T5</v>
      </c>
      <c r="L593" s="267">
        <f>VLOOKUP(K593,Threats!$J$4:$K$33,2,FALSE)</f>
        <v>3</v>
      </c>
      <c r="M593" s="178" t="str">
        <f t="shared" si="158"/>
        <v>A18.V1.T5</v>
      </c>
      <c r="N593" s="297">
        <f t="shared" si="160"/>
        <v>7.1999999999999993</v>
      </c>
      <c r="O593" s="273">
        <f t="shared" si="159"/>
        <v>7</v>
      </c>
      <c r="P593"/>
    </row>
    <row r="594" spans="1:16" ht="48">
      <c r="A594" s="243" t="s">
        <v>137</v>
      </c>
      <c r="B594" s="244" t="str">
        <f>Assets!$B$23</f>
        <v>Check-in infrastructure</v>
      </c>
      <c r="C594" s="245">
        <f>VLOOKUP(A594,Assets!$B$28:$C$47,2,FALSE)</f>
        <v>3.2</v>
      </c>
      <c r="D594" s="244" t="s">
        <v>376</v>
      </c>
      <c r="E594" s="246" t="str">
        <f t="shared" si="153"/>
        <v>V1.</v>
      </c>
      <c r="F594" s="246" t="str">
        <f t="shared" si="154"/>
        <v>V1</v>
      </c>
      <c r="G594" s="253" t="str">
        <f t="shared" si="155"/>
        <v>A18V1</v>
      </c>
      <c r="H594" s="270">
        <f>VLOOKUP(G594,'Assets+Vulnerabilities'!$H$4:$I$318,2,FALSE)</f>
        <v>3</v>
      </c>
      <c r="I594" s="255" t="s">
        <v>431</v>
      </c>
      <c r="J594" s="246" t="str">
        <f t="shared" si="156"/>
        <v>T6.</v>
      </c>
      <c r="K594" s="246" t="str">
        <f t="shared" si="157"/>
        <v>T6</v>
      </c>
      <c r="L594" s="267">
        <f>VLOOKUP(K594,Threats!$J$4:$K$33,2,FALSE)</f>
        <v>4</v>
      </c>
      <c r="M594" s="178" t="str">
        <f t="shared" si="158"/>
        <v>A18.V1.T6</v>
      </c>
      <c r="N594" s="297">
        <f t="shared" ref="N594:N600" si="162">C594+H594+L594-3</f>
        <v>7.1999999999999993</v>
      </c>
      <c r="O594" s="273">
        <f t="shared" si="159"/>
        <v>7</v>
      </c>
      <c r="P594"/>
    </row>
    <row r="595" spans="1:16" ht="48">
      <c r="A595" s="243" t="s">
        <v>137</v>
      </c>
      <c r="B595" s="244" t="str">
        <f>Assets!$B$23</f>
        <v>Check-in infrastructure</v>
      </c>
      <c r="C595" s="245">
        <f>VLOOKUP(A595,Assets!$B$28:$C$47,2,FALSE)</f>
        <v>3.2</v>
      </c>
      <c r="D595" s="244" t="s">
        <v>376</v>
      </c>
      <c r="E595" s="246" t="str">
        <f t="shared" si="153"/>
        <v>V1.</v>
      </c>
      <c r="F595" s="246" t="str">
        <f t="shared" si="154"/>
        <v>V1</v>
      </c>
      <c r="G595" s="253" t="str">
        <f t="shared" si="155"/>
        <v>A18V1</v>
      </c>
      <c r="H595" s="270">
        <f>VLOOKUP(G595,'Assets+Vulnerabilities'!$H$4:$I$318,2,FALSE)</f>
        <v>3</v>
      </c>
      <c r="I595" s="255" t="s">
        <v>417</v>
      </c>
      <c r="J595" s="246" t="str">
        <f t="shared" si="156"/>
        <v>T8.</v>
      </c>
      <c r="K595" s="246" t="str">
        <f t="shared" si="157"/>
        <v>T8</v>
      </c>
      <c r="L595" s="267">
        <f>VLOOKUP(K595,Threats!$J$4:$K$33,2,FALSE)</f>
        <v>4</v>
      </c>
      <c r="M595" s="178" t="str">
        <f t="shared" si="158"/>
        <v>A18.V1.T8</v>
      </c>
      <c r="N595" s="297">
        <f t="shared" si="162"/>
        <v>7.1999999999999993</v>
      </c>
      <c r="O595" s="273">
        <f t="shared" si="159"/>
        <v>7</v>
      </c>
      <c r="P595"/>
    </row>
    <row r="596" spans="1:16" ht="48">
      <c r="A596" s="243" t="s">
        <v>137</v>
      </c>
      <c r="B596" s="244" t="str">
        <f>Assets!$B$23</f>
        <v>Check-in infrastructure</v>
      </c>
      <c r="C596" s="245">
        <f>VLOOKUP(A596,Assets!$B$28:$C$47,2,FALSE)</f>
        <v>3.2</v>
      </c>
      <c r="D596" s="244" t="s">
        <v>376</v>
      </c>
      <c r="E596" s="246" t="str">
        <f t="shared" si="153"/>
        <v>V1.</v>
      </c>
      <c r="F596" s="246" t="str">
        <f t="shared" si="154"/>
        <v>V1</v>
      </c>
      <c r="G596" s="253" t="str">
        <f t="shared" si="155"/>
        <v>A18V1</v>
      </c>
      <c r="H596" s="270">
        <f>VLOOKUP(G596,'Assets+Vulnerabilities'!$H$4:$I$318,2,FALSE)</f>
        <v>3</v>
      </c>
      <c r="I596" s="255" t="s">
        <v>418</v>
      </c>
      <c r="J596" s="246" t="str">
        <f t="shared" si="156"/>
        <v>T9.</v>
      </c>
      <c r="K596" s="246" t="str">
        <f t="shared" si="157"/>
        <v>T9</v>
      </c>
      <c r="L596" s="267">
        <f>VLOOKUP(K596,Threats!$J$4:$K$33,2,FALSE)</f>
        <v>3</v>
      </c>
      <c r="M596" s="178" t="str">
        <f t="shared" si="158"/>
        <v>A18.V1.T9</v>
      </c>
      <c r="N596" s="297">
        <f t="shared" si="162"/>
        <v>6.1999999999999993</v>
      </c>
      <c r="O596" s="273">
        <f t="shared" si="159"/>
        <v>6</v>
      </c>
      <c r="P596"/>
    </row>
    <row r="597" spans="1:16" ht="48">
      <c r="A597" s="243" t="s">
        <v>137</v>
      </c>
      <c r="B597" s="244" t="str">
        <f>Assets!$B$23</f>
        <v>Check-in infrastructure</v>
      </c>
      <c r="C597" s="245">
        <f>VLOOKUP(A597,Assets!$B$28:$C$47,2,FALSE)</f>
        <v>3.2</v>
      </c>
      <c r="D597" s="244" t="s">
        <v>376</v>
      </c>
      <c r="E597" s="246" t="str">
        <f t="shared" si="153"/>
        <v>V1.</v>
      </c>
      <c r="F597" s="246" t="str">
        <f t="shared" si="154"/>
        <v>V1</v>
      </c>
      <c r="G597" s="253" t="str">
        <f t="shared" si="155"/>
        <v>A18V1</v>
      </c>
      <c r="H597" s="270">
        <f>VLOOKUP(G597,'Assets+Vulnerabilities'!$H$4:$I$318,2,FALSE)</f>
        <v>3</v>
      </c>
      <c r="I597" s="255" t="s">
        <v>152</v>
      </c>
      <c r="J597" s="246" t="str">
        <f t="shared" si="156"/>
        <v>T7.</v>
      </c>
      <c r="K597" s="246" t="str">
        <f t="shared" si="157"/>
        <v>T7</v>
      </c>
      <c r="L597" s="267">
        <f>VLOOKUP(K597,Threats!$J$4:$K$33,2,FALSE)</f>
        <v>4</v>
      </c>
      <c r="M597" s="178" t="str">
        <f t="shared" si="158"/>
        <v>A18.V1.T7</v>
      </c>
      <c r="N597" s="297">
        <f t="shared" si="162"/>
        <v>7.1999999999999993</v>
      </c>
      <c r="O597" s="273">
        <f t="shared" si="159"/>
        <v>7</v>
      </c>
      <c r="P597"/>
    </row>
    <row r="598" spans="1:16" ht="48">
      <c r="A598" s="243" t="s">
        <v>137</v>
      </c>
      <c r="B598" s="244" t="str">
        <f>Assets!$B$23</f>
        <v>Check-in infrastructure</v>
      </c>
      <c r="C598" s="245">
        <f>VLOOKUP(A598,Assets!$B$28:$C$47,2,FALSE)</f>
        <v>3.2</v>
      </c>
      <c r="D598" s="244" t="s">
        <v>376</v>
      </c>
      <c r="E598" s="246" t="str">
        <f t="shared" si="153"/>
        <v>V1.</v>
      </c>
      <c r="F598" s="246" t="str">
        <f t="shared" si="154"/>
        <v>V1</v>
      </c>
      <c r="G598" s="253" t="str">
        <f t="shared" si="155"/>
        <v>A18V1</v>
      </c>
      <c r="H598" s="270">
        <f>VLOOKUP(G598,'Assets+Vulnerabilities'!$H$4:$I$318,2,FALSE)</f>
        <v>3</v>
      </c>
      <c r="I598" s="255" t="s">
        <v>436</v>
      </c>
      <c r="J598" s="246" t="str">
        <f t="shared" si="156"/>
        <v>T10</v>
      </c>
      <c r="K598" s="246" t="str">
        <f t="shared" si="157"/>
        <v>T10</v>
      </c>
      <c r="L598" s="267">
        <f>VLOOKUP(K598,Threats!$J$4:$K$33,2,FALSE)</f>
        <v>4</v>
      </c>
      <c r="M598" s="178" t="str">
        <f t="shared" si="158"/>
        <v>A18.V1.T10</v>
      </c>
      <c r="N598" s="297">
        <f t="shared" si="162"/>
        <v>7.1999999999999993</v>
      </c>
      <c r="O598" s="273">
        <f t="shared" si="159"/>
        <v>7</v>
      </c>
      <c r="P598"/>
    </row>
    <row r="599" spans="1:16" ht="48">
      <c r="A599" s="243" t="s">
        <v>137</v>
      </c>
      <c r="B599" s="244" t="str">
        <f>Assets!$B$23</f>
        <v>Check-in infrastructure</v>
      </c>
      <c r="C599" s="245">
        <f>VLOOKUP(A599,Assets!$B$28:$C$47,2,FALSE)</f>
        <v>3.2</v>
      </c>
      <c r="D599" s="244" t="s">
        <v>376</v>
      </c>
      <c r="E599" s="246" t="str">
        <f t="shared" si="153"/>
        <v>V1.</v>
      </c>
      <c r="F599" s="246" t="str">
        <f t="shared" si="154"/>
        <v>V1</v>
      </c>
      <c r="G599" s="253" t="str">
        <f t="shared" si="155"/>
        <v>A18V1</v>
      </c>
      <c r="H599" s="270">
        <f>VLOOKUP(G599,'Assets+Vulnerabilities'!$H$4:$I$318,2,FALSE)</f>
        <v>3</v>
      </c>
      <c r="I599" s="255" t="s">
        <v>406</v>
      </c>
      <c r="J599" s="246" t="str">
        <f t="shared" si="156"/>
        <v>T11</v>
      </c>
      <c r="K599" s="246" t="str">
        <f t="shared" si="157"/>
        <v>T11</v>
      </c>
      <c r="L599" s="267">
        <f>VLOOKUP(K599,Threats!$J$4:$K$33,2,FALSE)</f>
        <v>3</v>
      </c>
      <c r="M599" s="178" t="str">
        <f t="shared" si="158"/>
        <v>A18.V1.T11</v>
      </c>
      <c r="N599" s="297">
        <f t="shared" si="162"/>
        <v>6.1999999999999993</v>
      </c>
      <c r="O599" s="273">
        <f t="shared" si="159"/>
        <v>6</v>
      </c>
      <c r="P599"/>
    </row>
    <row r="600" spans="1:16" ht="48">
      <c r="A600" s="243" t="s">
        <v>137</v>
      </c>
      <c r="B600" s="244" t="str">
        <f>Assets!$B$23</f>
        <v>Check-in infrastructure</v>
      </c>
      <c r="C600" s="245">
        <f>VLOOKUP(A600,Assets!$B$28:$C$47,2,FALSE)</f>
        <v>3.2</v>
      </c>
      <c r="D600" s="244" t="s">
        <v>376</v>
      </c>
      <c r="E600" s="246" t="str">
        <f t="shared" si="153"/>
        <v>V1.</v>
      </c>
      <c r="F600" s="246" t="str">
        <f t="shared" si="154"/>
        <v>V1</v>
      </c>
      <c r="G600" s="253" t="str">
        <f t="shared" si="155"/>
        <v>A18V1</v>
      </c>
      <c r="H600" s="270">
        <f>VLOOKUP(G600,'Assets+Vulnerabilities'!$H$4:$I$318,2,FALSE)</f>
        <v>3</v>
      </c>
      <c r="I600" s="255" t="s">
        <v>480</v>
      </c>
      <c r="J600" s="246" t="str">
        <f t="shared" si="156"/>
        <v>T12</v>
      </c>
      <c r="K600" s="246" t="str">
        <f t="shared" si="157"/>
        <v>T12</v>
      </c>
      <c r="L600" s="267">
        <f>VLOOKUP(K600,Threats!$J$4:$K$33,2,FALSE)</f>
        <v>4</v>
      </c>
      <c r="M600" s="178" t="str">
        <f t="shared" si="158"/>
        <v>A18.V1.T12</v>
      </c>
      <c r="N600" s="297">
        <f t="shared" si="162"/>
        <v>7.1999999999999993</v>
      </c>
      <c r="O600" s="273">
        <f t="shared" si="159"/>
        <v>7</v>
      </c>
      <c r="P600"/>
    </row>
    <row r="601" spans="1:16" ht="48">
      <c r="A601" s="243" t="s">
        <v>137</v>
      </c>
      <c r="B601" s="244" t="str">
        <f>Assets!$B$23</f>
        <v>Check-in infrastructure</v>
      </c>
      <c r="C601" s="245">
        <f>VLOOKUP(A601,Assets!$B$28:$C$47,2,FALSE)</f>
        <v>3.2</v>
      </c>
      <c r="D601" s="244" t="s">
        <v>376</v>
      </c>
      <c r="E601" s="246" t="str">
        <f t="shared" si="153"/>
        <v>V1.</v>
      </c>
      <c r="F601" s="246" t="str">
        <f t="shared" si="154"/>
        <v>V1</v>
      </c>
      <c r="G601" s="253" t="str">
        <f t="shared" si="155"/>
        <v>A18V1</v>
      </c>
      <c r="H601" s="270">
        <f>VLOOKUP(G601,'Assets+Vulnerabilities'!$H$4:$I$318,2,FALSE)</f>
        <v>3</v>
      </c>
      <c r="I601" s="255" t="s">
        <v>409</v>
      </c>
      <c r="J601" s="246" t="str">
        <f t="shared" si="156"/>
        <v>T14</v>
      </c>
      <c r="K601" s="246" t="str">
        <f t="shared" si="157"/>
        <v>T14</v>
      </c>
      <c r="L601" s="267">
        <f>VLOOKUP(K601,Threats!$J$4:$K$33,2,FALSE)</f>
        <v>4</v>
      </c>
      <c r="M601" s="178" t="str">
        <f t="shared" si="158"/>
        <v>A18.V1.T14</v>
      </c>
      <c r="N601" s="297">
        <f t="shared" si="160"/>
        <v>8.1999999999999993</v>
      </c>
      <c r="O601" s="273">
        <f t="shared" si="159"/>
        <v>8</v>
      </c>
      <c r="P601"/>
    </row>
    <row r="602" spans="1:16" ht="48">
      <c r="A602" s="243" t="s">
        <v>137</v>
      </c>
      <c r="B602" s="244" t="str">
        <f>Assets!$B$23</f>
        <v>Check-in infrastructure</v>
      </c>
      <c r="C602" s="245">
        <f>VLOOKUP(A602,Assets!$B$28:$C$47,2,FALSE)</f>
        <v>3.2</v>
      </c>
      <c r="D602" s="244" t="s">
        <v>376</v>
      </c>
      <c r="E602" s="246" t="str">
        <f t="shared" si="153"/>
        <v>V1.</v>
      </c>
      <c r="F602" s="246" t="str">
        <f t="shared" si="154"/>
        <v>V1</v>
      </c>
      <c r="G602" s="253" t="str">
        <f t="shared" si="155"/>
        <v>A18V1</v>
      </c>
      <c r="H602" s="270">
        <f>VLOOKUP(G602,'Assets+Vulnerabilities'!$H$4:$I$318,2,FALSE)</f>
        <v>3</v>
      </c>
      <c r="I602" s="255" t="s">
        <v>419</v>
      </c>
      <c r="J602" s="246" t="str">
        <f t="shared" si="156"/>
        <v>T16</v>
      </c>
      <c r="K602" s="246" t="str">
        <f t="shared" si="157"/>
        <v>T16</v>
      </c>
      <c r="L602" s="267">
        <f>VLOOKUP(K602,Threats!$J$4:$K$33,2,FALSE)</f>
        <v>3</v>
      </c>
      <c r="M602" s="178" t="str">
        <f t="shared" si="158"/>
        <v>A18.V1.T16</v>
      </c>
      <c r="N602" s="297">
        <f t="shared" si="160"/>
        <v>7.1999999999999993</v>
      </c>
      <c r="O602" s="273">
        <f t="shared" si="159"/>
        <v>7</v>
      </c>
      <c r="P602"/>
    </row>
    <row r="603" spans="1:16" ht="48">
      <c r="A603" s="243" t="s">
        <v>137</v>
      </c>
      <c r="B603" s="244" t="str">
        <f>Assets!$B$23</f>
        <v>Check-in infrastructure</v>
      </c>
      <c r="C603" s="245">
        <f>VLOOKUP(A603,Assets!$B$28:$C$47,2,FALSE)</f>
        <v>3.2</v>
      </c>
      <c r="D603" s="244" t="s">
        <v>376</v>
      </c>
      <c r="E603" s="246" t="str">
        <f t="shared" si="153"/>
        <v>V1.</v>
      </c>
      <c r="F603" s="246" t="str">
        <f t="shared" si="154"/>
        <v>V1</v>
      </c>
      <c r="G603" s="253" t="str">
        <f t="shared" si="155"/>
        <v>A18V1</v>
      </c>
      <c r="H603" s="270">
        <f>VLOOKUP(G603,'Assets+Vulnerabilities'!$H$4:$I$318,2,FALSE)</f>
        <v>3</v>
      </c>
      <c r="I603" s="255" t="s">
        <v>412</v>
      </c>
      <c r="J603" s="246" t="str">
        <f t="shared" si="156"/>
        <v>T22</v>
      </c>
      <c r="K603" s="246" t="str">
        <f t="shared" si="157"/>
        <v>T22</v>
      </c>
      <c r="L603" s="267">
        <f>VLOOKUP(K603,Threats!$J$4:$K$33,2,FALSE)</f>
        <v>4</v>
      </c>
      <c r="M603" s="178" t="str">
        <f t="shared" si="158"/>
        <v>A18.V1.T22</v>
      </c>
      <c r="N603" s="297">
        <f t="shared" si="160"/>
        <v>8.1999999999999993</v>
      </c>
      <c r="O603" s="273">
        <f t="shared" si="159"/>
        <v>8</v>
      </c>
      <c r="P603"/>
    </row>
    <row r="604" spans="1:16" ht="48">
      <c r="A604" s="243" t="s">
        <v>137</v>
      </c>
      <c r="B604" s="244" t="str">
        <f>Assets!$B$23</f>
        <v>Check-in infrastructure</v>
      </c>
      <c r="C604" s="245">
        <f>VLOOKUP(A604,Assets!$B$28:$C$47,2,FALSE)</f>
        <v>3.2</v>
      </c>
      <c r="D604" s="244" t="s">
        <v>376</v>
      </c>
      <c r="E604" s="246" t="str">
        <f t="shared" si="153"/>
        <v>V1.</v>
      </c>
      <c r="F604" s="246" t="str">
        <f t="shared" si="154"/>
        <v>V1</v>
      </c>
      <c r="G604" s="253" t="str">
        <f t="shared" si="155"/>
        <v>A18V1</v>
      </c>
      <c r="H604" s="270">
        <f>VLOOKUP(G604,'Assets+Vulnerabilities'!$H$4:$I$318,2,FALSE)</f>
        <v>3</v>
      </c>
      <c r="I604" s="255" t="s">
        <v>414</v>
      </c>
      <c r="J604" s="246" t="str">
        <f t="shared" si="156"/>
        <v>T23</v>
      </c>
      <c r="K604" s="246" t="str">
        <f t="shared" si="157"/>
        <v>T23</v>
      </c>
      <c r="L604" s="267">
        <f>VLOOKUP(K604,Threats!$J$4:$K$33,2,FALSE)</f>
        <v>3</v>
      </c>
      <c r="M604" s="178" t="str">
        <f t="shared" si="158"/>
        <v>A18.V1.T23</v>
      </c>
      <c r="N604" s="297">
        <f t="shared" si="160"/>
        <v>7.1999999999999993</v>
      </c>
      <c r="O604" s="273">
        <f t="shared" si="159"/>
        <v>7</v>
      </c>
      <c r="P604"/>
    </row>
    <row r="605" spans="1:16" ht="48">
      <c r="A605" s="243" t="s">
        <v>137</v>
      </c>
      <c r="B605" s="244" t="str">
        <f>Assets!$B$23</f>
        <v>Check-in infrastructure</v>
      </c>
      <c r="C605" s="245">
        <f>VLOOKUP(A605,Assets!$B$28:$C$47,2,FALSE)</f>
        <v>3.2</v>
      </c>
      <c r="D605" s="244" t="s">
        <v>376</v>
      </c>
      <c r="E605" s="246" t="str">
        <f t="shared" si="153"/>
        <v>V1.</v>
      </c>
      <c r="F605" s="246" t="str">
        <f t="shared" si="154"/>
        <v>V1</v>
      </c>
      <c r="G605" s="253" t="str">
        <f t="shared" si="155"/>
        <v>A18V1</v>
      </c>
      <c r="H605" s="270">
        <f>VLOOKUP(G605,'Assets+Vulnerabilities'!$H$4:$I$318,2,FALSE)</f>
        <v>3</v>
      </c>
      <c r="I605" s="255" t="s">
        <v>433</v>
      </c>
      <c r="J605" s="246" t="str">
        <f t="shared" si="156"/>
        <v>T27</v>
      </c>
      <c r="K605" s="246" t="str">
        <f t="shared" si="157"/>
        <v>T27</v>
      </c>
      <c r="L605" s="267">
        <f>VLOOKUP(K605,Threats!$J$4:$K$33,2,FALSE)</f>
        <v>3</v>
      </c>
      <c r="M605" s="178" t="str">
        <f t="shared" si="158"/>
        <v>A18.V1.T27</v>
      </c>
      <c r="N605" s="297">
        <f t="shared" si="160"/>
        <v>7.1999999999999993</v>
      </c>
      <c r="O605" s="273">
        <f t="shared" si="159"/>
        <v>7</v>
      </c>
      <c r="P605"/>
    </row>
    <row r="606" spans="1:16" ht="48">
      <c r="A606" s="243" t="s">
        <v>137</v>
      </c>
      <c r="B606" s="244" t="str">
        <f>Assets!$B$23</f>
        <v>Check-in infrastructure</v>
      </c>
      <c r="C606" s="245">
        <f>VLOOKUP(A606,Assets!$B$28:$C$47,2,FALSE)</f>
        <v>3.2</v>
      </c>
      <c r="D606" s="244" t="s">
        <v>376</v>
      </c>
      <c r="E606" s="246" t="str">
        <f t="shared" si="153"/>
        <v>V1.</v>
      </c>
      <c r="F606" s="246" t="str">
        <f t="shared" si="154"/>
        <v>V1</v>
      </c>
      <c r="G606" s="253" t="str">
        <f t="shared" si="155"/>
        <v>A18V1</v>
      </c>
      <c r="H606" s="270">
        <f>VLOOKUP(G606,'Assets+Vulnerabilities'!$H$4:$I$318,2,FALSE)</f>
        <v>3</v>
      </c>
      <c r="I606" s="255" t="s">
        <v>409</v>
      </c>
      <c r="J606" s="246" t="str">
        <f t="shared" si="156"/>
        <v>T14</v>
      </c>
      <c r="K606" s="246" t="str">
        <f t="shared" si="157"/>
        <v>T14</v>
      </c>
      <c r="L606" s="267">
        <f>VLOOKUP(K606,Threats!$J$4:$K$33,2,FALSE)</f>
        <v>4</v>
      </c>
      <c r="M606" s="178" t="str">
        <f t="shared" si="158"/>
        <v>A18.V1.T14</v>
      </c>
      <c r="N606" s="297">
        <f t="shared" si="160"/>
        <v>8.1999999999999993</v>
      </c>
      <c r="O606" s="273">
        <f t="shared" si="159"/>
        <v>8</v>
      </c>
      <c r="P606"/>
    </row>
    <row r="607" spans="1:16" ht="48">
      <c r="A607" s="243" t="s">
        <v>137</v>
      </c>
      <c r="B607" s="244" t="str">
        <f>Assets!$B$23</f>
        <v>Check-in infrastructure</v>
      </c>
      <c r="C607" s="245">
        <f>VLOOKUP(A607,Assets!$B$28:$C$47,2,FALSE)</f>
        <v>3.2</v>
      </c>
      <c r="D607" s="244" t="s">
        <v>376</v>
      </c>
      <c r="E607" s="246" t="str">
        <f t="shared" si="153"/>
        <v>V1.</v>
      </c>
      <c r="F607" s="246" t="str">
        <f t="shared" si="154"/>
        <v>V1</v>
      </c>
      <c r="G607" s="253" t="str">
        <f t="shared" si="155"/>
        <v>A18V1</v>
      </c>
      <c r="H607" s="270">
        <f>VLOOKUP(G607,'Assets+Vulnerabilities'!$H$4:$I$318,2,FALSE)</f>
        <v>3</v>
      </c>
      <c r="I607" s="255" t="s">
        <v>433</v>
      </c>
      <c r="J607" s="246" t="str">
        <f t="shared" si="156"/>
        <v>T27</v>
      </c>
      <c r="K607" s="246" t="str">
        <f t="shared" si="157"/>
        <v>T27</v>
      </c>
      <c r="L607" s="267">
        <f>VLOOKUP(K607,Threats!$J$4:$K$33,2,FALSE)</f>
        <v>3</v>
      </c>
      <c r="M607" s="178" t="str">
        <f t="shared" si="158"/>
        <v>A18.V1.T27</v>
      </c>
      <c r="N607" s="297">
        <f t="shared" si="160"/>
        <v>7.1999999999999993</v>
      </c>
      <c r="O607" s="273">
        <f t="shared" si="159"/>
        <v>7</v>
      </c>
      <c r="P607"/>
    </row>
    <row r="608" spans="1:16" ht="24">
      <c r="A608" s="243" t="s">
        <v>137</v>
      </c>
      <c r="B608" s="244" t="str">
        <f>Assets!$B$23</f>
        <v>Check-in infrastructure</v>
      </c>
      <c r="C608" s="245">
        <f>VLOOKUP(A608,Assets!$B$28:$C$47,2,FALSE)</f>
        <v>3.2</v>
      </c>
      <c r="D608" s="244" t="s">
        <v>145</v>
      </c>
      <c r="E608" s="246" t="str">
        <f t="shared" si="153"/>
        <v>V2.</v>
      </c>
      <c r="F608" s="246" t="str">
        <f t="shared" si="154"/>
        <v>V2</v>
      </c>
      <c r="G608" s="253" t="str">
        <f t="shared" si="155"/>
        <v>A18V2</v>
      </c>
      <c r="H608" s="270">
        <f>VLOOKUP(G608,'Assets+Vulnerabilities'!$H$4:$I$318,2,FALSE)</f>
        <v>4</v>
      </c>
      <c r="I608" s="255" t="s">
        <v>410</v>
      </c>
      <c r="J608" s="246" t="str">
        <f t="shared" si="156"/>
        <v>T1.</v>
      </c>
      <c r="K608" s="246" t="str">
        <f t="shared" si="157"/>
        <v>T1</v>
      </c>
      <c r="L608" s="267">
        <f>VLOOKUP(K608,Threats!$J$4:$K$33,2,FALSE)</f>
        <v>3</v>
      </c>
      <c r="M608" s="178" t="str">
        <f t="shared" si="158"/>
        <v>A18.V2.T1</v>
      </c>
      <c r="N608" s="297">
        <f t="shared" si="160"/>
        <v>8.1999999999999993</v>
      </c>
      <c r="O608" s="273">
        <f t="shared" si="159"/>
        <v>8</v>
      </c>
      <c r="P608"/>
    </row>
    <row r="609" spans="1:16" ht="24">
      <c r="A609" s="243" t="s">
        <v>137</v>
      </c>
      <c r="B609" s="244" t="str">
        <f>Assets!$B$23</f>
        <v>Check-in infrastructure</v>
      </c>
      <c r="C609" s="245">
        <f>VLOOKUP(A609,Assets!$B$28:$C$47,2,FALSE)</f>
        <v>3.2</v>
      </c>
      <c r="D609" s="244" t="s">
        <v>145</v>
      </c>
      <c r="E609" s="246" t="str">
        <f t="shared" si="153"/>
        <v>V2.</v>
      </c>
      <c r="F609" s="246" t="str">
        <f t="shared" si="154"/>
        <v>V2</v>
      </c>
      <c r="G609" s="253" t="str">
        <f t="shared" si="155"/>
        <v>A18V2</v>
      </c>
      <c r="H609" s="270">
        <f>VLOOKUP(G609,'Assets+Vulnerabilities'!$H$4:$I$318,2,FALSE)</f>
        <v>4</v>
      </c>
      <c r="I609" s="255" t="s">
        <v>408</v>
      </c>
      <c r="J609" s="246" t="str">
        <f t="shared" si="156"/>
        <v>T2.</v>
      </c>
      <c r="K609" s="246" t="str">
        <f t="shared" si="157"/>
        <v>T2</v>
      </c>
      <c r="L609" s="267">
        <f>VLOOKUP(K609,Threats!$J$4:$K$33,2,FALSE)</f>
        <v>5</v>
      </c>
      <c r="M609" s="178" t="str">
        <f t="shared" si="158"/>
        <v>A18.V2.T2</v>
      </c>
      <c r="N609" s="297">
        <f>C609+H609+L609-3</f>
        <v>9.1999999999999993</v>
      </c>
      <c r="O609" s="273">
        <f t="shared" si="159"/>
        <v>9</v>
      </c>
      <c r="P609"/>
    </row>
    <row r="610" spans="1:16" ht="24">
      <c r="A610" s="243" t="s">
        <v>137</v>
      </c>
      <c r="B610" s="244" t="str">
        <f>Assets!$B$23</f>
        <v>Check-in infrastructure</v>
      </c>
      <c r="C610" s="245">
        <f>VLOOKUP(A610,Assets!$B$28:$C$47,2,FALSE)</f>
        <v>3.2</v>
      </c>
      <c r="D610" s="244" t="s">
        <v>145</v>
      </c>
      <c r="E610" s="246" t="str">
        <f t="shared" si="153"/>
        <v>V2.</v>
      </c>
      <c r="F610" s="246" t="str">
        <f t="shared" si="154"/>
        <v>V2</v>
      </c>
      <c r="G610" s="253" t="str">
        <f t="shared" si="155"/>
        <v>A18V2</v>
      </c>
      <c r="H610" s="270">
        <f>VLOOKUP(G610,'Assets+Vulnerabilities'!$H$4:$I$318,2,FALSE)</f>
        <v>4</v>
      </c>
      <c r="I610" s="255" t="s">
        <v>151</v>
      </c>
      <c r="J610" s="246" t="str">
        <f t="shared" si="156"/>
        <v>T5.</v>
      </c>
      <c r="K610" s="246" t="str">
        <f t="shared" si="157"/>
        <v>T5</v>
      </c>
      <c r="L610" s="267">
        <f>VLOOKUP(K610,Threats!$J$4:$K$33,2,FALSE)</f>
        <v>3</v>
      </c>
      <c r="M610" s="178" t="str">
        <f t="shared" si="158"/>
        <v>A18.V2.T5</v>
      </c>
      <c r="N610" s="297">
        <f t="shared" si="160"/>
        <v>8.1999999999999993</v>
      </c>
      <c r="O610" s="273">
        <f t="shared" si="159"/>
        <v>8</v>
      </c>
      <c r="P610"/>
    </row>
    <row r="611" spans="1:16" ht="24">
      <c r="A611" s="243" t="s">
        <v>137</v>
      </c>
      <c r="B611" s="244" t="str">
        <f>Assets!$B$23</f>
        <v>Check-in infrastructure</v>
      </c>
      <c r="C611" s="245">
        <f>VLOOKUP(A611,Assets!$B$28:$C$47,2,FALSE)</f>
        <v>3.2</v>
      </c>
      <c r="D611" s="244" t="s">
        <v>145</v>
      </c>
      <c r="E611" s="246" t="str">
        <f t="shared" si="153"/>
        <v>V2.</v>
      </c>
      <c r="F611" s="246" t="str">
        <f t="shared" si="154"/>
        <v>V2</v>
      </c>
      <c r="G611" s="253" t="str">
        <f t="shared" si="155"/>
        <v>A18V2</v>
      </c>
      <c r="H611" s="270">
        <f>VLOOKUP(G611,'Assets+Vulnerabilities'!$H$4:$I$318,2,FALSE)</f>
        <v>4</v>
      </c>
      <c r="I611" s="255" t="s">
        <v>412</v>
      </c>
      <c r="J611" s="246" t="str">
        <f t="shared" si="156"/>
        <v>T22</v>
      </c>
      <c r="K611" s="246" t="str">
        <f t="shared" si="157"/>
        <v>T22</v>
      </c>
      <c r="L611" s="267">
        <f>VLOOKUP(K611,Threats!$J$4:$K$33,2,FALSE)</f>
        <v>4</v>
      </c>
      <c r="M611" s="178" t="str">
        <f t="shared" si="158"/>
        <v>A18.V2.T22</v>
      </c>
      <c r="N611" s="297">
        <f t="shared" si="160"/>
        <v>9.1999999999999993</v>
      </c>
      <c r="O611" s="273">
        <f t="shared" si="159"/>
        <v>9</v>
      </c>
      <c r="P611"/>
    </row>
    <row r="612" spans="1:16" ht="24">
      <c r="A612" s="243" t="s">
        <v>137</v>
      </c>
      <c r="B612" s="244" t="str">
        <f>Assets!$B$23</f>
        <v>Check-in infrastructure</v>
      </c>
      <c r="C612" s="245">
        <f>VLOOKUP(A612,Assets!$B$28:$C$47,2,FALSE)</f>
        <v>3.2</v>
      </c>
      <c r="D612" s="244" t="s">
        <v>145</v>
      </c>
      <c r="E612" s="246" t="str">
        <f t="shared" si="153"/>
        <v>V2.</v>
      </c>
      <c r="F612" s="246" t="str">
        <f t="shared" si="154"/>
        <v>V2</v>
      </c>
      <c r="G612" s="253" t="str">
        <f t="shared" si="155"/>
        <v>A18V2</v>
      </c>
      <c r="H612" s="270">
        <f>VLOOKUP(G612,'Assets+Vulnerabilities'!$H$4:$I$318,2,FALSE)</f>
        <v>4</v>
      </c>
      <c r="I612" s="255" t="s">
        <v>434</v>
      </c>
      <c r="J612" s="246" t="str">
        <f t="shared" si="156"/>
        <v>T24</v>
      </c>
      <c r="K612" s="246" t="str">
        <f t="shared" si="157"/>
        <v>T24</v>
      </c>
      <c r="L612" s="267">
        <f>VLOOKUP(K612,Threats!$J$4:$K$33,2,FALSE)</f>
        <v>3</v>
      </c>
      <c r="M612" s="178" t="str">
        <f t="shared" si="158"/>
        <v>A18.V2.T24</v>
      </c>
      <c r="N612" s="297">
        <f t="shared" si="160"/>
        <v>8.1999999999999993</v>
      </c>
      <c r="O612" s="273">
        <f t="shared" si="159"/>
        <v>8</v>
      </c>
      <c r="P612"/>
    </row>
    <row r="613" spans="1:16" ht="24">
      <c r="A613" s="243" t="s">
        <v>137</v>
      </c>
      <c r="B613" s="244" t="str">
        <f>Assets!$B$23</f>
        <v>Check-in infrastructure</v>
      </c>
      <c r="C613" s="245">
        <f>VLOOKUP(A613,Assets!$B$28:$C$47,2,FALSE)</f>
        <v>3.2</v>
      </c>
      <c r="D613" s="244" t="s">
        <v>145</v>
      </c>
      <c r="E613" s="246" t="str">
        <f t="shared" si="153"/>
        <v>V2.</v>
      </c>
      <c r="F613" s="246" t="str">
        <f t="shared" si="154"/>
        <v>V2</v>
      </c>
      <c r="G613" s="253" t="str">
        <f t="shared" si="155"/>
        <v>A18V2</v>
      </c>
      <c r="H613" s="270">
        <f>VLOOKUP(G613,'Assets+Vulnerabilities'!$H$4:$I$318,2,FALSE)</f>
        <v>4</v>
      </c>
      <c r="I613" s="255" t="s">
        <v>413</v>
      </c>
      <c r="J613" s="246" t="str">
        <f t="shared" si="156"/>
        <v>T25</v>
      </c>
      <c r="K613" s="246" t="str">
        <f t="shared" si="157"/>
        <v>T25</v>
      </c>
      <c r="L613" s="267">
        <f>VLOOKUP(K613,Threats!$J$4:$K$33,2,FALSE)</f>
        <v>3</v>
      </c>
      <c r="M613" s="178" t="str">
        <f t="shared" si="158"/>
        <v>A18.V2.T25</v>
      </c>
      <c r="N613" s="297">
        <f t="shared" si="160"/>
        <v>8.1999999999999993</v>
      </c>
      <c r="O613" s="273">
        <f t="shared" si="159"/>
        <v>8</v>
      </c>
      <c r="P613"/>
    </row>
    <row r="614" spans="1:16" ht="24">
      <c r="A614" s="243" t="s">
        <v>137</v>
      </c>
      <c r="B614" s="244" t="str">
        <f>Assets!$B$23</f>
        <v>Check-in infrastructure</v>
      </c>
      <c r="C614" s="245">
        <f>VLOOKUP(A614,Assets!$B$28:$C$47,2,FALSE)</f>
        <v>3.2</v>
      </c>
      <c r="D614" s="244" t="s">
        <v>145</v>
      </c>
      <c r="E614" s="246" t="str">
        <f t="shared" si="153"/>
        <v>V2.</v>
      </c>
      <c r="F614" s="246" t="str">
        <f t="shared" si="154"/>
        <v>V2</v>
      </c>
      <c r="G614" s="253" t="str">
        <f t="shared" si="155"/>
        <v>A18V2</v>
      </c>
      <c r="H614" s="270">
        <f>VLOOKUP(G614,'Assets+Vulnerabilities'!$H$4:$I$318,2,FALSE)</f>
        <v>4</v>
      </c>
      <c r="I614" s="255" t="s">
        <v>428</v>
      </c>
      <c r="J614" s="246" t="str">
        <f t="shared" si="156"/>
        <v>T28</v>
      </c>
      <c r="K614" s="246" t="str">
        <f t="shared" si="157"/>
        <v>T28</v>
      </c>
      <c r="L614" s="267">
        <f>VLOOKUP(K614,Threats!$J$4:$K$33,2,FALSE)</f>
        <v>4</v>
      </c>
      <c r="M614" s="178" t="str">
        <f t="shared" si="158"/>
        <v>A18.V2.T28</v>
      </c>
      <c r="N614" s="297">
        <f t="shared" si="160"/>
        <v>9.1999999999999993</v>
      </c>
      <c r="O614" s="273">
        <f t="shared" si="159"/>
        <v>9</v>
      </c>
      <c r="P614"/>
    </row>
    <row r="615" spans="1:16" ht="24">
      <c r="A615" s="243" t="s">
        <v>137</v>
      </c>
      <c r="B615" s="244" t="str">
        <f>Assets!$B$23</f>
        <v>Check-in infrastructure</v>
      </c>
      <c r="C615" s="245">
        <f>VLOOKUP(A615,Assets!$B$28:$C$47,2,FALSE)</f>
        <v>3.2</v>
      </c>
      <c r="D615" s="244" t="s">
        <v>146</v>
      </c>
      <c r="E615" s="246" t="str">
        <f t="shared" si="153"/>
        <v>V3.</v>
      </c>
      <c r="F615" s="246" t="str">
        <f t="shared" si="154"/>
        <v>V3</v>
      </c>
      <c r="G615" s="253" t="str">
        <f t="shared" si="155"/>
        <v>A18V3</v>
      </c>
      <c r="H615" s="270">
        <f>VLOOKUP(G615,'Assets+Vulnerabilities'!$H$4:$I$318,2,FALSE)</f>
        <v>3</v>
      </c>
      <c r="I615" s="255" t="s">
        <v>410</v>
      </c>
      <c r="J615" s="246" t="str">
        <f t="shared" si="156"/>
        <v>T1.</v>
      </c>
      <c r="K615" s="246" t="str">
        <f t="shared" si="157"/>
        <v>T1</v>
      </c>
      <c r="L615" s="267">
        <f>VLOOKUP(K615,Threats!$J$4:$K$33,2,FALSE)</f>
        <v>3</v>
      </c>
      <c r="M615" s="178" t="str">
        <f t="shared" si="158"/>
        <v>A18.V3.T1</v>
      </c>
      <c r="N615" s="297">
        <f t="shared" si="160"/>
        <v>7.1999999999999993</v>
      </c>
      <c r="O615" s="273">
        <f t="shared" si="159"/>
        <v>7</v>
      </c>
      <c r="P615"/>
    </row>
    <row r="616" spans="1:16" ht="24">
      <c r="A616" s="243" t="s">
        <v>137</v>
      </c>
      <c r="B616" s="244" t="str">
        <f>Assets!$B$23</f>
        <v>Check-in infrastructure</v>
      </c>
      <c r="C616" s="245">
        <f>VLOOKUP(A616,Assets!$B$28:$C$47,2,FALSE)</f>
        <v>3.2</v>
      </c>
      <c r="D616" s="244" t="s">
        <v>146</v>
      </c>
      <c r="E616" s="246" t="str">
        <f t="shared" si="153"/>
        <v>V3.</v>
      </c>
      <c r="F616" s="246" t="str">
        <f t="shared" si="154"/>
        <v>V3</v>
      </c>
      <c r="G616" s="253" t="str">
        <f t="shared" si="155"/>
        <v>A18V3</v>
      </c>
      <c r="H616" s="270">
        <f>VLOOKUP(G616,'Assets+Vulnerabilities'!$H$4:$I$318,2,FALSE)</f>
        <v>3</v>
      </c>
      <c r="I616" s="255" t="s">
        <v>431</v>
      </c>
      <c r="J616" s="246" t="str">
        <f t="shared" si="156"/>
        <v>T6.</v>
      </c>
      <c r="K616" s="246" t="str">
        <f t="shared" si="157"/>
        <v>T6</v>
      </c>
      <c r="L616" s="267">
        <f>VLOOKUP(K616,Threats!$J$4:$K$33,2,FALSE)</f>
        <v>4</v>
      </c>
      <c r="M616" s="178" t="str">
        <f t="shared" si="158"/>
        <v>A18.V3.T6</v>
      </c>
      <c r="N616" s="297">
        <f t="shared" ref="N616:N618" si="163">C616+H616+L616-3</f>
        <v>7.1999999999999993</v>
      </c>
      <c r="O616" s="273">
        <f t="shared" si="159"/>
        <v>7</v>
      </c>
      <c r="P616"/>
    </row>
    <row r="617" spans="1:16" ht="24">
      <c r="A617" s="243" t="s">
        <v>137</v>
      </c>
      <c r="B617" s="244" t="str">
        <f>Assets!$B$23</f>
        <v>Check-in infrastructure</v>
      </c>
      <c r="C617" s="245">
        <f>VLOOKUP(A617,Assets!$B$28:$C$47,2,FALSE)</f>
        <v>3.2</v>
      </c>
      <c r="D617" s="244" t="s">
        <v>146</v>
      </c>
      <c r="E617" s="246" t="str">
        <f t="shared" si="153"/>
        <v>V3.</v>
      </c>
      <c r="F617" s="246" t="str">
        <f t="shared" si="154"/>
        <v>V3</v>
      </c>
      <c r="G617" s="253" t="str">
        <f t="shared" si="155"/>
        <v>A18V3</v>
      </c>
      <c r="H617" s="270">
        <f>VLOOKUP(G617,'Assets+Vulnerabilities'!$H$4:$I$318,2,FALSE)</f>
        <v>3</v>
      </c>
      <c r="I617" s="255" t="s">
        <v>152</v>
      </c>
      <c r="J617" s="246" t="str">
        <f t="shared" si="156"/>
        <v>T7.</v>
      </c>
      <c r="K617" s="246" t="str">
        <f t="shared" si="157"/>
        <v>T7</v>
      </c>
      <c r="L617" s="267">
        <f>VLOOKUP(K617,Threats!$J$4:$K$33,2,FALSE)</f>
        <v>4</v>
      </c>
      <c r="M617" s="178" t="str">
        <f t="shared" si="158"/>
        <v>A18.V3.T7</v>
      </c>
      <c r="N617" s="297">
        <f t="shared" si="163"/>
        <v>7.1999999999999993</v>
      </c>
      <c r="O617" s="273">
        <f t="shared" si="159"/>
        <v>7</v>
      </c>
      <c r="P617"/>
    </row>
    <row r="618" spans="1:16" ht="24">
      <c r="A618" s="243" t="s">
        <v>137</v>
      </c>
      <c r="B618" s="244" t="str">
        <f>Assets!$B$23</f>
        <v>Check-in infrastructure</v>
      </c>
      <c r="C618" s="245">
        <f>VLOOKUP(A618,Assets!$B$28:$C$47,2,FALSE)</f>
        <v>3.2</v>
      </c>
      <c r="D618" s="244" t="s">
        <v>146</v>
      </c>
      <c r="E618" s="246" t="str">
        <f t="shared" si="153"/>
        <v>V3.</v>
      </c>
      <c r="F618" s="246" t="str">
        <f t="shared" si="154"/>
        <v>V3</v>
      </c>
      <c r="G618" s="253" t="str">
        <f t="shared" si="155"/>
        <v>A18V3</v>
      </c>
      <c r="H618" s="270">
        <f>VLOOKUP(G618,'Assets+Vulnerabilities'!$H$4:$I$318,2,FALSE)</f>
        <v>3</v>
      </c>
      <c r="I618" s="255" t="s">
        <v>418</v>
      </c>
      <c r="J618" s="246" t="str">
        <f t="shared" si="156"/>
        <v>T9.</v>
      </c>
      <c r="K618" s="246" t="str">
        <f t="shared" si="157"/>
        <v>T9</v>
      </c>
      <c r="L618" s="267">
        <f>VLOOKUP(K618,Threats!$J$4:$K$33,2,FALSE)</f>
        <v>3</v>
      </c>
      <c r="M618" s="178" t="str">
        <f t="shared" si="158"/>
        <v>A18.V3.T9</v>
      </c>
      <c r="N618" s="297">
        <f t="shared" si="163"/>
        <v>6.1999999999999993</v>
      </c>
      <c r="O618" s="273">
        <f t="shared" si="159"/>
        <v>6</v>
      </c>
      <c r="P618"/>
    </row>
    <row r="619" spans="1:16" ht="24">
      <c r="A619" s="243" t="s">
        <v>137</v>
      </c>
      <c r="B619" s="244" t="str">
        <f>Assets!$B$23</f>
        <v>Check-in infrastructure</v>
      </c>
      <c r="C619" s="245">
        <f>VLOOKUP(A619,Assets!$B$28:$C$47,2,FALSE)</f>
        <v>3.2</v>
      </c>
      <c r="D619" s="244" t="s">
        <v>146</v>
      </c>
      <c r="E619" s="246" t="str">
        <f t="shared" si="153"/>
        <v>V3.</v>
      </c>
      <c r="F619" s="246" t="str">
        <f t="shared" si="154"/>
        <v>V3</v>
      </c>
      <c r="G619" s="253" t="str">
        <f t="shared" si="155"/>
        <v>A18V3</v>
      </c>
      <c r="H619" s="270">
        <f>VLOOKUP(G619,'Assets+Vulnerabilities'!$H$4:$I$318,2,FALSE)</f>
        <v>3</v>
      </c>
      <c r="I619" s="255" t="s">
        <v>412</v>
      </c>
      <c r="J619" s="246" t="str">
        <f t="shared" si="156"/>
        <v>T22</v>
      </c>
      <c r="K619" s="246" t="str">
        <f t="shared" si="157"/>
        <v>T22</v>
      </c>
      <c r="L619" s="267">
        <f>VLOOKUP(K619,Threats!$J$4:$K$33,2,FALSE)</f>
        <v>4</v>
      </c>
      <c r="M619" s="178" t="str">
        <f t="shared" si="158"/>
        <v>A18.V3.T22</v>
      </c>
      <c r="N619" s="297">
        <f t="shared" si="160"/>
        <v>8.1999999999999993</v>
      </c>
      <c r="O619" s="273">
        <f t="shared" si="159"/>
        <v>8</v>
      </c>
      <c r="P619"/>
    </row>
    <row r="620" spans="1:16" ht="24">
      <c r="A620" s="243" t="s">
        <v>137</v>
      </c>
      <c r="B620" s="244" t="str">
        <f>Assets!$B$23</f>
        <v>Check-in infrastructure</v>
      </c>
      <c r="C620" s="245">
        <f>VLOOKUP(A620,Assets!$B$28:$C$47,2,FALSE)</f>
        <v>3.2</v>
      </c>
      <c r="D620" s="244" t="s">
        <v>146</v>
      </c>
      <c r="E620" s="246" t="str">
        <f t="shared" si="153"/>
        <v>V3.</v>
      </c>
      <c r="F620" s="246" t="str">
        <f t="shared" si="154"/>
        <v>V3</v>
      </c>
      <c r="G620" s="253" t="str">
        <f t="shared" si="155"/>
        <v>A18V3</v>
      </c>
      <c r="H620" s="270">
        <f>VLOOKUP(G620,'Assets+Vulnerabilities'!$H$4:$I$318,2,FALSE)</f>
        <v>3</v>
      </c>
      <c r="I620" s="255" t="s">
        <v>414</v>
      </c>
      <c r="J620" s="246" t="str">
        <f t="shared" si="156"/>
        <v>T23</v>
      </c>
      <c r="K620" s="246" t="str">
        <f t="shared" si="157"/>
        <v>T23</v>
      </c>
      <c r="L620" s="267">
        <f>VLOOKUP(K620,Threats!$J$4:$K$33,2,FALSE)</f>
        <v>3</v>
      </c>
      <c r="M620" s="178" t="str">
        <f t="shared" si="158"/>
        <v>A18.V3.T23</v>
      </c>
      <c r="N620" s="297">
        <f t="shared" si="160"/>
        <v>7.1999999999999993</v>
      </c>
      <c r="O620" s="273">
        <f t="shared" si="159"/>
        <v>7</v>
      </c>
      <c r="P620"/>
    </row>
    <row r="621" spans="1:16" ht="24">
      <c r="A621" s="243" t="s">
        <v>137</v>
      </c>
      <c r="B621" s="244" t="str">
        <f>Assets!$B$23</f>
        <v>Check-in infrastructure</v>
      </c>
      <c r="C621" s="245">
        <f>VLOOKUP(A621,Assets!$B$28:$C$47,2,FALSE)</f>
        <v>3.2</v>
      </c>
      <c r="D621" s="244" t="s">
        <v>146</v>
      </c>
      <c r="E621" s="246" t="str">
        <f t="shared" si="153"/>
        <v>V3.</v>
      </c>
      <c r="F621" s="246" t="str">
        <f t="shared" si="154"/>
        <v>V3</v>
      </c>
      <c r="G621" s="253" t="str">
        <f t="shared" si="155"/>
        <v>A18V3</v>
      </c>
      <c r="H621" s="270">
        <f>VLOOKUP(G621,'Assets+Vulnerabilities'!$H$4:$I$318,2,FALSE)</f>
        <v>3</v>
      </c>
      <c r="I621" s="255" t="s">
        <v>413</v>
      </c>
      <c r="J621" s="246" t="str">
        <f t="shared" si="156"/>
        <v>T25</v>
      </c>
      <c r="K621" s="246" t="str">
        <f t="shared" si="157"/>
        <v>T25</v>
      </c>
      <c r="L621" s="267">
        <f>VLOOKUP(K621,Threats!$J$4:$K$33,2,FALSE)</f>
        <v>3</v>
      </c>
      <c r="M621" s="178" t="str">
        <f t="shared" si="158"/>
        <v>A18.V3.T25</v>
      </c>
      <c r="N621" s="297">
        <f t="shared" si="160"/>
        <v>7.1999999999999993</v>
      </c>
      <c r="O621" s="273">
        <f t="shared" si="159"/>
        <v>7</v>
      </c>
      <c r="P621"/>
    </row>
    <row r="622" spans="1:16" ht="24">
      <c r="A622" s="243" t="s">
        <v>137</v>
      </c>
      <c r="B622" s="244" t="str">
        <f>Assets!$B$23</f>
        <v>Check-in infrastructure</v>
      </c>
      <c r="C622" s="245">
        <f>VLOOKUP(A622,Assets!$B$28:$C$47,2,FALSE)</f>
        <v>3.2</v>
      </c>
      <c r="D622" s="244" t="s">
        <v>146</v>
      </c>
      <c r="E622" s="246" t="str">
        <f t="shared" si="153"/>
        <v>V3.</v>
      </c>
      <c r="F622" s="246" t="str">
        <f t="shared" si="154"/>
        <v>V3</v>
      </c>
      <c r="G622" s="253" t="str">
        <f t="shared" si="155"/>
        <v>A18V3</v>
      </c>
      <c r="H622" s="270">
        <f>VLOOKUP(G622,'Assets+Vulnerabilities'!$H$4:$I$318,2,FALSE)</f>
        <v>3</v>
      </c>
      <c r="I622" s="255" t="s">
        <v>428</v>
      </c>
      <c r="J622" s="246" t="str">
        <f t="shared" si="156"/>
        <v>T28</v>
      </c>
      <c r="K622" s="246" t="str">
        <f t="shared" si="157"/>
        <v>T28</v>
      </c>
      <c r="L622" s="267">
        <f>VLOOKUP(K622,Threats!$J$4:$K$33,2,FALSE)</f>
        <v>4</v>
      </c>
      <c r="M622" s="178" t="str">
        <f t="shared" si="158"/>
        <v>A18.V3.T28</v>
      </c>
      <c r="N622" s="297">
        <f t="shared" si="160"/>
        <v>8.1999999999999993</v>
      </c>
      <c r="O622" s="273">
        <f t="shared" si="159"/>
        <v>8</v>
      </c>
      <c r="P622"/>
    </row>
    <row r="623" spans="1:16" ht="24">
      <c r="A623" s="243" t="s">
        <v>137</v>
      </c>
      <c r="B623" s="244" t="str">
        <f>Assets!$B$23</f>
        <v>Check-in infrastructure</v>
      </c>
      <c r="C623" s="245">
        <f>VLOOKUP(A623,Assets!$B$28:$C$47,2,FALSE)</f>
        <v>3.2</v>
      </c>
      <c r="D623" s="244" t="s">
        <v>372</v>
      </c>
      <c r="E623" s="246" t="str">
        <f t="shared" si="153"/>
        <v>V12</v>
      </c>
      <c r="F623" s="246" t="str">
        <f t="shared" si="154"/>
        <v>V12</v>
      </c>
      <c r="G623" s="253" t="str">
        <f t="shared" si="155"/>
        <v>A18V12</v>
      </c>
      <c r="H623" s="270">
        <f>VLOOKUP(G623,'Assets+Vulnerabilities'!$H$4:$I$318,2,FALSE)</f>
        <v>2</v>
      </c>
      <c r="I623" s="255" t="s">
        <v>408</v>
      </c>
      <c r="J623" s="246" t="str">
        <f t="shared" si="156"/>
        <v>T2.</v>
      </c>
      <c r="K623" s="246" t="str">
        <f t="shared" si="157"/>
        <v>T2</v>
      </c>
      <c r="L623" s="267">
        <f>VLOOKUP(K623,Threats!$J$4:$K$33,2,FALSE)</f>
        <v>5</v>
      </c>
      <c r="M623" s="178" t="str">
        <f t="shared" si="158"/>
        <v>A18.V12.T2</v>
      </c>
      <c r="N623" s="297">
        <f t="shared" ref="N623:N630" si="164">C623+H623+L623-3</f>
        <v>7.1999999999999993</v>
      </c>
      <c r="O623" s="273">
        <f t="shared" si="159"/>
        <v>7</v>
      </c>
      <c r="P623"/>
    </row>
    <row r="624" spans="1:16" ht="24">
      <c r="A624" s="243" t="s">
        <v>137</v>
      </c>
      <c r="B624" s="244" t="str">
        <f>Assets!$B$23</f>
        <v>Check-in infrastructure</v>
      </c>
      <c r="C624" s="245">
        <f>VLOOKUP(A624,Assets!$B$28:$C$47,2,FALSE)</f>
        <v>3.2</v>
      </c>
      <c r="D624" s="244" t="s">
        <v>372</v>
      </c>
      <c r="E624" s="246" t="str">
        <f t="shared" si="153"/>
        <v>V12</v>
      </c>
      <c r="F624" s="246" t="str">
        <f t="shared" si="154"/>
        <v>V12</v>
      </c>
      <c r="G624" s="253" t="str">
        <f t="shared" si="155"/>
        <v>A18V12</v>
      </c>
      <c r="H624" s="270">
        <f>VLOOKUP(G624,'Assets+Vulnerabilities'!$H$4:$I$318,2,FALSE)</f>
        <v>2</v>
      </c>
      <c r="I624" s="255" t="s">
        <v>431</v>
      </c>
      <c r="J624" s="246" t="str">
        <f t="shared" si="156"/>
        <v>T6.</v>
      </c>
      <c r="K624" s="246" t="str">
        <f t="shared" si="157"/>
        <v>T6</v>
      </c>
      <c r="L624" s="267">
        <f>VLOOKUP(K624,Threats!$J$4:$K$33,2,FALSE)</f>
        <v>4</v>
      </c>
      <c r="M624" s="178" t="str">
        <f t="shared" si="158"/>
        <v>A18.V12.T6</v>
      </c>
      <c r="N624" s="297">
        <f t="shared" si="164"/>
        <v>6.1999999999999993</v>
      </c>
      <c r="O624" s="273">
        <f t="shared" si="159"/>
        <v>6</v>
      </c>
      <c r="P624"/>
    </row>
    <row r="625" spans="1:16" ht="24">
      <c r="A625" s="243" t="s">
        <v>137</v>
      </c>
      <c r="B625" s="244" t="str">
        <f>Assets!$B$23</f>
        <v>Check-in infrastructure</v>
      </c>
      <c r="C625" s="245">
        <f>VLOOKUP(A625,Assets!$B$28:$C$47,2,FALSE)</f>
        <v>3.2</v>
      </c>
      <c r="D625" s="244" t="s">
        <v>372</v>
      </c>
      <c r="E625" s="246" t="str">
        <f t="shared" si="153"/>
        <v>V12</v>
      </c>
      <c r="F625" s="246" t="str">
        <f t="shared" si="154"/>
        <v>V12</v>
      </c>
      <c r="G625" s="253" t="str">
        <f t="shared" si="155"/>
        <v>A18V12</v>
      </c>
      <c r="H625" s="270">
        <f>VLOOKUP(G625,'Assets+Vulnerabilities'!$H$4:$I$318,2,FALSE)</f>
        <v>2</v>
      </c>
      <c r="I625" s="255" t="s">
        <v>152</v>
      </c>
      <c r="J625" s="246" t="str">
        <f t="shared" si="156"/>
        <v>T7.</v>
      </c>
      <c r="K625" s="246" t="str">
        <f t="shared" si="157"/>
        <v>T7</v>
      </c>
      <c r="L625" s="267">
        <f>VLOOKUP(K625,Threats!$J$4:$K$33,2,FALSE)</f>
        <v>4</v>
      </c>
      <c r="M625" s="178" t="str">
        <f t="shared" si="158"/>
        <v>A18.V12.T7</v>
      </c>
      <c r="N625" s="297">
        <f t="shared" si="164"/>
        <v>6.1999999999999993</v>
      </c>
      <c r="O625" s="273">
        <f t="shared" si="159"/>
        <v>6</v>
      </c>
      <c r="P625"/>
    </row>
    <row r="626" spans="1:16" ht="36">
      <c r="A626" s="243" t="s">
        <v>137</v>
      </c>
      <c r="B626" s="244" t="str">
        <f>Assets!$B$23</f>
        <v>Check-in infrastructure</v>
      </c>
      <c r="C626" s="245">
        <f>VLOOKUP(A626,Assets!$B$28:$C$47,2,FALSE)</f>
        <v>3.2</v>
      </c>
      <c r="D626" s="244" t="s">
        <v>372</v>
      </c>
      <c r="E626" s="246" t="str">
        <f t="shared" si="153"/>
        <v>V12</v>
      </c>
      <c r="F626" s="246" t="str">
        <f t="shared" si="154"/>
        <v>V12</v>
      </c>
      <c r="G626" s="253" t="str">
        <f t="shared" si="155"/>
        <v>A18V12</v>
      </c>
      <c r="H626" s="270">
        <f>VLOOKUP(G626,'Assets+Vulnerabilities'!$H$4:$I$318,2,FALSE)</f>
        <v>2</v>
      </c>
      <c r="I626" s="255" t="s">
        <v>417</v>
      </c>
      <c r="J626" s="246" t="str">
        <f t="shared" si="156"/>
        <v>T8.</v>
      </c>
      <c r="K626" s="246" t="str">
        <f t="shared" si="157"/>
        <v>T8</v>
      </c>
      <c r="L626" s="267">
        <f>VLOOKUP(K626,Threats!$J$4:$K$33,2,FALSE)</f>
        <v>4</v>
      </c>
      <c r="M626" s="178" t="str">
        <f t="shared" si="158"/>
        <v>A18.V12.T8</v>
      </c>
      <c r="N626" s="297">
        <f t="shared" si="164"/>
        <v>6.1999999999999993</v>
      </c>
      <c r="O626" s="273">
        <f t="shared" si="159"/>
        <v>6</v>
      </c>
      <c r="P626"/>
    </row>
    <row r="627" spans="1:16" ht="24">
      <c r="A627" s="243" t="s">
        <v>137</v>
      </c>
      <c r="B627" s="244" t="str">
        <f>Assets!$B$23</f>
        <v>Check-in infrastructure</v>
      </c>
      <c r="C627" s="245">
        <f>VLOOKUP(A627,Assets!$B$28:$C$47,2,FALSE)</f>
        <v>3.2</v>
      </c>
      <c r="D627" s="244" t="s">
        <v>372</v>
      </c>
      <c r="E627" s="246" t="str">
        <f t="shared" si="153"/>
        <v>V12</v>
      </c>
      <c r="F627" s="246" t="str">
        <f t="shared" si="154"/>
        <v>V12</v>
      </c>
      <c r="G627" s="253" t="str">
        <f t="shared" si="155"/>
        <v>A18V12</v>
      </c>
      <c r="H627" s="270">
        <f>VLOOKUP(G627,'Assets+Vulnerabilities'!$H$4:$I$318,2,FALSE)</f>
        <v>2</v>
      </c>
      <c r="I627" s="255" t="s">
        <v>418</v>
      </c>
      <c r="J627" s="246" t="str">
        <f t="shared" si="156"/>
        <v>T9.</v>
      </c>
      <c r="K627" s="246" t="str">
        <f t="shared" si="157"/>
        <v>T9</v>
      </c>
      <c r="L627" s="267">
        <f>VLOOKUP(K627,Threats!$J$4:$K$33,2,FALSE)</f>
        <v>3</v>
      </c>
      <c r="M627" s="178" t="str">
        <f t="shared" si="158"/>
        <v>A18.V12.T9</v>
      </c>
      <c r="N627" s="297">
        <f t="shared" si="164"/>
        <v>5.1999999999999993</v>
      </c>
      <c r="O627" s="273">
        <f t="shared" si="159"/>
        <v>5</v>
      </c>
      <c r="P627"/>
    </row>
    <row r="628" spans="1:16" ht="24">
      <c r="A628" s="243" t="s">
        <v>137</v>
      </c>
      <c r="B628" s="244" t="str">
        <f>Assets!$B$23</f>
        <v>Check-in infrastructure</v>
      </c>
      <c r="C628" s="245">
        <f>VLOOKUP(A628,Assets!$B$28:$C$47,2,FALSE)</f>
        <v>3.2</v>
      </c>
      <c r="D628" s="244" t="s">
        <v>372</v>
      </c>
      <c r="E628" s="246" t="str">
        <f t="shared" si="153"/>
        <v>V12</v>
      </c>
      <c r="F628" s="246" t="str">
        <f t="shared" si="154"/>
        <v>V12</v>
      </c>
      <c r="G628" s="253" t="str">
        <f t="shared" si="155"/>
        <v>A18V12</v>
      </c>
      <c r="H628" s="270">
        <f>VLOOKUP(G628,'Assets+Vulnerabilities'!$H$4:$I$318,2,FALSE)</f>
        <v>2</v>
      </c>
      <c r="I628" s="255" t="s">
        <v>436</v>
      </c>
      <c r="J628" s="246" t="str">
        <f t="shared" si="156"/>
        <v>T10</v>
      </c>
      <c r="K628" s="246" t="str">
        <f t="shared" si="157"/>
        <v>T10</v>
      </c>
      <c r="L628" s="267">
        <f>VLOOKUP(K628,Threats!$J$4:$K$33,2,FALSE)</f>
        <v>4</v>
      </c>
      <c r="M628" s="178" t="str">
        <f t="shared" si="158"/>
        <v>A18.V12.T10</v>
      </c>
      <c r="N628" s="297">
        <f t="shared" si="164"/>
        <v>6.1999999999999993</v>
      </c>
      <c r="O628" s="273">
        <f t="shared" si="159"/>
        <v>6</v>
      </c>
      <c r="P628"/>
    </row>
    <row r="629" spans="1:16" ht="24">
      <c r="A629" s="243" t="s">
        <v>137</v>
      </c>
      <c r="B629" s="244" t="str">
        <f>Assets!$B$23</f>
        <v>Check-in infrastructure</v>
      </c>
      <c r="C629" s="245">
        <f>VLOOKUP(A629,Assets!$B$28:$C$47,2,FALSE)</f>
        <v>3.2</v>
      </c>
      <c r="D629" s="244" t="s">
        <v>372</v>
      </c>
      <c r="E629" s="246" t="str">
        <f t="shared" si="153"/>
        <v>V12</v>
      </c>
      <c r="F629" s="246" t="str">
        <f t="shared" si="154"/>
        <v>V12</v>
      </c>
      <c r="G629" s="253" t="str">
        <f t="shared" si="155"/>
        <v>A18V12</v>
      </c>
      <c r="H629" s="270">
        <f>VLOOKUP(G629,'Assets+Vulnerabilities'!$H$4:$I$318,2,FALSE)</f>
        <v>2</v>
      </c>
      <c r="I629" s="255" t="s">
        <v>406</v>
      </c>
      <c r="J629" s="246" t="str">
        <f t="shared" si="156"/>
        <v>T11</v>
      </c>
      <c r="K629" s="246" t="str">
        <f t="shared" si="157"/>
        <v>T11</v>
      </c>
      <c r="L629" s="267">
        <f>VLOOKUP(K629,Threats!$J$4:$K$33,2,FALSE)</f>
        <v>3</v>
      </c>
      <c r="M629" s="178" t="str">
        <f t="shared" si="158"/>
        <v>A18.V12.T11</v>
      </c>
      <c r="N629" s="297">
        <f t="shared" si="164"/>
        <v>5.1999999999999993</v>
      </c>
      <c r="O629" s="273">
        <f t="shared" si="159"/>
        <v>5</v>
      </c>
      <c r="P629"/>
    </row>
    <row r="630" spans="1:16" ht="24">
      <c r="A630" s="243" t="s">
        <v>137</v>
      </c>
      <c r="B630" s="244" t="str">
        <f>Assets!$B$23</f>
        <v>Check-in infrastructure</v>
      </c>
      <c r="C630" s="245">
        <f>VLOOKUP(A630,Assets!$B$28:$C$47,2,FALSE)</f>
        <v>3.2</v>
      </c>
      <c r="D630" s="244" t="s">
        <v>372</v>
      </c>
      <c r="E630" s="246" t="str">
        <f t="shared" si="153"/>
        <v>V12</v>
      </c>
      <c r="F630" s="246" t="str">
        <f t="shared" si="154"/>
        <v>V12</v>
      </c>
      <c r="G630" s="253" t="str">
        <f t="shared" si="155"/>
        <v>A18V12</v>
      </c>
      <c r="H630" s="270">
        <f>VLOOKUP(G630,'Assets+Vulnerabilities'!$H$4:$I$318,2,FALSE)</f>
        <v>2</v>
      </c>
      <c r="I630" s="255" t="s">
        <v>480</v>
      </c>
      <c r="J630" s="246" t="str">
        <f t="shared" si="156"/>
        <v>T12</v>
      </c>
      <c r="K630" s="246" t="str">
        <f t="shared" si="157"/>
        <v>T12</v>
      </c>
      <c r="L630" s="267">
        <f>VLOOKUP(K630,Threats!$J$4:$K$33,2,FALSE)</f>
        <v>4</v>
      </c>
      <c r="M630" s="178" t="str">
        <f t="shared" si="158"/>
        <v>A18.V12.T12</v>
      </c>
      <c r="N630" s="297">
        <f t="shared" si="164"/>
        <v>6.1999999999999993</v>
      </c>
      <c r="O630" s="273">
        <f t="shared" si="159"/>
        <v>6</v>
      </c>
      <c r="P630"/>
    </row>
    <row r="631" spans="1:16" ht="48">
      <c r="A631" s="243" t="s">
        <v>137</v>
      </c>
      <c r="B631" s="244" t="str">
        <f>Assets!$B$23</f>
        <v>Check-in infrastructure</v>
      </c>
      <c r="C631" s="245">
        <f>VLOOKUP(A631,Assets!$B$28:$C$47,2,FALSE)</f>
        <v>3.2</v>
      </c>
      <c r="D631" s="244" t="s">
        <v>372</v>
      </c>
      <c r="E631" s="246" t="str">
        <f t="shared" si="153"/>
        <v>V12</v>
      </c>
      <c r="F631" s="246" t="str">
        <f t="shared" si="154"/>
        <v>V12</v>
      </c>
      <c r="G631" s="253" t="str">
        <f t="shared" si="155"/>
        <v>A18V12</v>
      </c>
      <c r="H631" s="270">
        <f>VLOOKUP(G631,'Assets+Vulnerabilities'!$H$4:$I$318,2,FALSE)</f>
        <v>2</v>
      </c>
      <c r="I631" s="255" t="s">
        <v>479</v>
      </c>
      <c r="J631" s="246" t="str">
        <f t="shared" si="156"/>
        <v>T13</v>
      </c>
      <c r="K631" s="246" t="str">
        <f t="shared" si="157"/>
        <v>T13</v>
      </c>
      <c r="L631" s="267">
        <f>VLOOKUP(K631,Threats!$J$4:$K$33,2,FALSE)</f>
        <v>4</v>
      </c>
      <c r="M631" s="178" t="str">
        <f t="shared" si="158"/>
        <v>A18.V12.T13</v>
      </c>
      <c r="N631" s="297">
        <f t="shared" si="160"/>
        <v>7.1999999999999993</v>
      </c>
      <c r="O631" s="273">
        <f t="shared" si="159"/>
        <v>7</v>
      </c>
      <c r="P631"/>
    </row>
    <row r="632" spans="1:16" ht="24">
      <c r="A632" s="243" t="s">
        <v>137</v>
      </c>
      <c r="B632" s="244" t="str">
        <f>Assets!$B$23</f>
        <v>Check-in infrastructure</v>
      </c>
      <c r="C632" s="245">
        <f>VLOOKUP(A632,Assets!$B$28:$C$47,2,FALSE)</f>
        <v>3.2</v>
      </c>
      <c r="D632" s="244" t="s">
        <v>372</v>
      </c>
      <c r="E632" s="246" t="str">
        <f t="shared" si="153"/>
        <v>V12</v>
      </c>
      <c r="F632" s="246" t="str">
        <f t="shared" si="154"/>
        <v>V12</v>
      </c>
      <c r="G632" s="253" t="str">
        <f t="shared" si="155"/>
        <v>A18V12</v>
      </c>
      <c r="H632" s="270">
        <f>VLOOKUP(G632,'Assets+Vulnerabilities'!$H$4:$I$318,2,FALSE)</f>
        <v>2</v>
      </c>
      <c r="I632" s="255" t="s">
        <v>409</v>
      </c>
      <c r="J632" s="246" t="str">
        <f t="shared" si="156"/>
        <v>T14</v>
      </c>
      <c r="K632" s="246" t="str">
        <f t="shared" si="157"/>
        <v>T14</v>
      </c>
      <c r="L632" s="267">
        <f>VLOOKUP(K632,Threats!$J$4:$K$33,2,FALSE)</f>
        <v>4</v>
      </c>
      <c r="M632" s="178" t="str">
        <f t="shared" si="158"/>
        <v>A18.V12.T14</v>
      </c>
      <c r="N632" s="297">
        <f t="shared" si="160"/>
        <v>7.1999999999999993</v>
      </c>
      <c r="O632" s="273">
        <f t="shared" si="159"/>
        <v>7</v>
      </c>
      <c r="P632"/>
    </row>
    <row r="633" spans="1:16" ht="48">
      <c r="A633" s="243" t="s">
        <v>137</v>
      </c>
      <c r="B633" s="244" t="str">
        <f>Assets!$B$23</f>
        <v>Check-in infrastructure</v>
      </c>
      <c r="C633" s="245">
        <f>VLOOKUP(A633,Assets!$B$28:$C$47,2,FALSE)</f>
        <v>3.2</v>
      </c>
      <c r="D633" s="244" t="s">
        <v>372</v>
      </c>
      <c r="E633" s="246" t="str">
        <f t="shared" si="153"/>
        <v>V12</v>
      </c>
      <c r="F633" s="246" t="str">
        <f t="shared" si="154"/>
        <v>V12</v>
      </c>
      <c r="G633" s="253" t="str">
        <f t="shared" si="155"/>
        <v>A18V12</v>
      </c>
      <c r="H633" s="270">
        <f>VLOOKUP(G633,'Assets+Vulnerabilities'!$H$4:$I$318,2,FALSE)</f>
        <v>2</v>
      </c>
      <c r="I633" s="255" t="s">
        <v>419</v>
      </c>
      <c r="J633" s="246" t="str">
        <f t="shared" si="156"/>
        <v>T16</v>
      </c>
      <c r="K633" s="246" t="str">
        <f t="shared" si="157"/>
        <v>T16</v>
      </c>
      <c r="L633" s="267">
        <f>VLOOKUP(K633,Threats!$J$4:$K$33,2,FALSE)</f>
        <v>3</v>
      </c>
      <c r="M633" s="178" t="str">
        <f t="shared" si="158"/>
        <v>A18.V12.T16</v>
      </c>
      <c r="N633" s="297">
        <f t="shared" si="160"/>
        <v>6.1999999999999993</v>
      </c>
      <c r="O633" s="273">
        <f t="shared" si="159"/>
        <v>6</v>
      </c>
      <c r="P633"/>
    </row>
    <row r="634" spans="1:16" ht="24">
      <c r="A634" s="243" t="s">
        <v>137</v>
      </c>
      <c r="B634" s="244" t="str">
        <f>Assets!$B$23</f>
        <v>Check-in infrastructure</v>
      </c>
      <c r="C634" s="245">
        <f>VLOOKUP(A634,Assets!$B$28:$C$47,2,FALSE)</f>
        <v>3.2</v>
      </c>
      <c r="D634" s="244" t="s">
        <v>372</v>
      </c>
      <c r="E634" s="246" t="str">
        <f t="shared" si="153"/>
        <v>V12</v>
      </c>
      <c r="F634" s="246" t="str">
        <f t="shared" si="154"/>
        <v>V12</v>
      </c>
      <c r="G634" s="253" t="str">
        <f t="shared" si="155"/>
        <v>A18V12</v>
      </c>
      <c r="H634" s="270">
        <f>VLOOKUP(G634,'Assets+Vulnerabilities'!$H$4:$I$318,2,FALSE)</f>
        <v>2</v>
      </c>
      <c r="I634" s="255" t="s">
        <v>412</v>
      </c>
      <c r="J634" s="246" t="str">
        <f t="shared" si="156"/>
        <v>T22</v>
      </c>
      <c r="K634" s="246" t="str">
        <f t="shared" si="157"/>
        <v>T22</v>
      </c>
      <c r="L634" s="267">
        <f>VLOOKUP(K634,Threats!$J$4:$K$33,2,FALSE)</f>
        <v>4</v>
      </c>
      <c r="M634" s="178" t="str">
        <f t="shared" si="158"/>
        <v>A18.V12.T22</v>
      </c>
      <c r="N634" s="297">
        <f t="shared" si="160"/>
        <v>7.1999999999999993</v>
      </c>
      <c r="O634" s="273">
        <f t="shared" si="159"/>
        <v>7</v>
      </c>
      <c r="P634"/>
    </row>
    <row r="635" spans="1:16" ht="24">
      <c r="A635" s="243" t="s">
        <v>137</v>
      </c>
      <c r="B635" s="244" t="str">
        <f>Assets!$B$23</f>
        <v>Check-in infrastructure</v>
      </c>
      <c r="C635" s="245">
        <f>VLOOKUP(A635,Assets!$B$28:$C$47,2,FALSE)</f>
        <v>3.2</v>
      </c>
      <c r="D635" s="244" t="s">
        <v>372</v>
      </c>
      <c r="E635" s="246" t="str">
        <f t="shared" si="153"/>
        <v>V12</v>
      </c>
      <c r="F635" s="246" t="str">
        <f t="shared" si="154"/>
        <v>V12</v>
      </c>
      <c r="G635" s="253" t="str">
        <f t="shared" si="155"/>
        <v>A18V12</v>
      </c>
      <c r="H635" s="270">
        <f>VLOOKUP(G635,'Assets+Vulnerabilities'!$H$4:$I$318,2,FALSE)</f>
        <v>2</v>
      </c>
      <c r="I635" s="255" t="s">
        <v>420</v>
      </c>
      <c r="J635" s="246" t="str">
        <f t="shared" si="156"/>
        <v>T30</v>
      </c>
      <c r="K635" s="246" t="str">
        <f t="shared" si="157"/>
        <v>T30</v>
      </c>
      <c r="L635" s="267">
        <f>VLOOKUP(K635,Threats!$J$4:$K$33,2,FALSE)</f>
        <v>4</v>
      </c>
      <c r="M635" s="178" t="str">
        <f t="shared" si="158"/>
        <v>A18.V12.T30</v>
      </c>
      <c r="N635" s="297">
        <f t="shared" ref="N635:N638" si="165">C635+H635+L635-3</f>
        <v>6.1999999999999993</v>
      </c>
      <c r="O635" s="273">
        <f t="shared" si="159"/>
        <v>6</v>
      </c>
      <c r="P635"/>
    </row>
    <row r="636" spans="1:16" ht="24">
      <c r="A636" s="243" t="s">
        <v>137</v>
      </c>
      <c r="B636" s="244" t="str">
        <f>Assets!$B$23</f>
        <v>Check-in infrastructure</v>
      </c>
      <c r="C636" s="245">
        <f>VLOOKUP(A636,Assets!$B$28:$C$47,2,FALSE)</f>
        <v>3.2</v>
      </c>
      <c r="D636" s="244" t="s">
        <v>372</v>
      </c>
      <c r="E636" s="246" t="str">
        <f t="shared" si="153"/>
        <v>V12</v>
      </c>
      <c r="F636" s="246" t="str">
        <f t="shared" si="154"/>
        <v>V12</v>
      </c>
      <c r="G636" s="253" t="str">
        <f t="shared" si="155"/>
        <v>A18V12</v>
      </c>
      <c r="H636" s="270">
        <f>VLOOKUP(G636,'Assets+Vulnerabilities'!$H$4:$I$318,2,FALSE)</f>
        <v>2</v>
      </c>
      <c r="I636" s="255" t="s">
        <v>406</v>
      </c>
      <c r="J636" s="246" t="str">
        <f t="shared" si="156"/>
        <v>T11</v>
      </c>
      <c r="K636" s="246" t="str">
        <f t="shared" si="157"/>
        <v>T11</v>
      </c>
      <c r="L636" s="267">
        <f>VLOOKUP(K636,Threats!$J$4:$K$33,2,FALSE)</f>
        <v>3</v>
      </c>
      <c r="M636" s="178" t="str">
        <f t="shared" si="158"/>
        <v>A18.V12.T11</v>
      </c>
      <c r="N636" s="297">
        <f t="shared" si="165"/>
        <v>5.1999999999999993</v>
      </c>
      <c r="O636" s="273">
        <f t="shared" si="159"/>
        <v>5</v>
      </c>
      <c r="P636"/>
    </row>
    <row r="637" spans="1:16" ht="24">
      <c r="A637" s="243" t="s">
        <v>137</v>
      </c>
      <c r="B637" s="244" t="str">
        <f>Assets!$B$23</f>
        <v>Check-in infrastructure</v>
      </c>
      <c r="C637" s="245">
        <f>VLOOKUP(A637,Assets!$B$28:$C$47,2,FALSE)</f>
        <v>3.2</v>
      </c>
      <c r="D637" s="244" t="s">
        <v>372</v>
      </c>
      <c r="E637" s="246" t="str">
        <f t="shared" si="153"/>
        <v>V12</v>
      </c>
      <c r="F637" s="246" t="str">
        <f t="shared" si="154"/>
        <v>V12</v>
      </c>
      <c r="G637" s="253" t="str">
        <f t="shared" si="155"/>
        <v>A18V12</v>
      </c>
      <c r="H637" s="270">
        <f>VLOOKUP(G637,'Assets+Vulnerabilities'!$H$4:$I$318,2,FALSE)</f>
        <v>2</v>
      </c>
      <c r="I637" s="255" t="s">
        <v>480</v>
      </c>
      <c r="J637" s="246" t="str">
        <f t="shared" si="156"/>
        <v>T12</v>
      </c>
      <c r="K637" s="246" t="str">
        <f t="shared" si="157"/>
        <v>T12</v>
      </c>
      <c r="L637" s="267">
        <f>VLOOKUP(K637,Threats!$J$4:$K$33,2,FALSE)</f>
        <v>4</v>
      </c>
      <c r="M637" s="178" t="str">
        <f t="shared" si="158"/>
        <v>A18.V12.T12</v>
      </c>
      <c r="N637" s="297">
        <f t="shared" si="165"/>
        <v>6.1999999999999993</v>
      </c>
      <c r="O637" s="273">
        <f t="shared" si="159"/>
        <v>6</v>
      </c>
      <c r="P637"/>
    </row>
    <row r="638" spans="1:16" ht="24">
      <c r="A638" s="243" t="s">
        <v>137</v>
      </c>
      <c r="B638" s="244" t="str">
        <f>Assets!$B$23</f>
        <v>Check-in infrastructure</v>
      </c>
      <c r="C638" s="245">
        <f>VLOOKUP(A638,Assets!$B$28:$C$47,2,FALSE)</f>
        <v>3.2</v>
      </c>
      <c r="D638" s="244" t="s">
        <v>372</v>
      </c>
      <c r="E638" s="246" t="str">
        <f t="shared" si="153"/>
        <v>V12</v>
      </c>
      <c r="F638" s="246" t="str">
        <f t="shared" si="154"/>
        <v>V12</v>
      </c>
      <c r="G638" s="253" t="str">
        <f t="shared" si="155"/>
        <v>A18V12</v>
      </c>
      <c r="H638" s="270">
        <f>VLOOKUP(G638,'Assets+Vulnerabilities'!$H$4:$I$318,2,FALSE)</f>
        <v>2</v>
      </c>
      <c r="I638" s="255" t="s">
        <v>420</v>
      </c>
      <c r="J638" s="246" t="str">
        <f t="shared" si="156"/>
        <v>T30</v>
      </c>
      <c r="K638" s="246" t="str">
        <f t="shared" si="157"/>
        <v>T30</v>
      </c>
      <c r="L638" s="267">
        <f>VLOOKUP(K638,Threats!$J$4:$K$33,2,FALSE)</f>
        <v>4</v>
      </c>
      <c r="M638" s="178" t="str">
        <f t="shared" si="158"/>
        <v>A18.V12.T30</v>
      </c>
      <c r="N638" s="297">
        <f t="shared" si="165"/>
        <v>6.1999999999999993</v>
      </c>
      <c r="O638" s="273">
        <f t="shared" si="159"/>
        <v>6</v>
      </c>
      <c r="P638"/>
    </row>
    <row r="639" spans="1:16" ht="48">
      <c r="A639" s="243" t="s">
        <v>137</v>
      </c>
      <c r="B639" s="244" t="str">
        <f>Assets!$B$23</f>
        <v>Check-in infrastructure</v>
      </c>
      <c r="C639" s="245">
        <f>VLOOKUP(A639,Assets!$B$28:$C$47,2,FALSE)</f>
        <v>3.2</v>
      </c>
      <c r="D639" s="244" t="s">
        <v>372</v>
      </c>
      <c r="E639" s="246" t="str">
        <f t="shared" si="153"/>
        <v>V12</v>
      </c>
      <c r="F639" s="246" t="str">
        <f t="shared" si="154"/>
        <v>V12</v>
      </c>
      <c r="G639" s="253" t="str">
        <f t="shared" si="155"/>
        <v>A18V12</v>
      </c>
      <c r="H639" s="270">
        <f>VLOOKUP(G639,'Assets+Vulnerabilities'!$H$4:$I$318,2,FALSE)</f>
        <v>2</v>
      </c>
      <c r="I639" s="255" t="s">
        <v>479</v>
      </c>
      <c r="J639" s="246" t="str">
        <f t="shared" si="156"/>
        <v>T13</v>
      </c>
      <c r="K639" s="246" t="str">
        <f t="shared" si="157"/>
        <v>T13</v>
      </c>
      <c r="L639" s="267">
        <f>VLOOKUP(K639,Threats!$J$4:$K$33,2,FALSE)</f>
        <v>4</v>
      </c>
      <c r="M639" s="178" t="str">
        <f t="shared" si="158"/>
        <v>A18.V12.T13</v>
      </c>
      <c r="N639" s="297">
        <f t="shared" si="160"/>
        <v>7.1999999999999993</v>
      </c>
      <c r="O639" s="273">
        <f t="shared" si="159"/>
        <v>7</v>
      </c>
      <c r="P639"/>
    </row>
    <row r="640" spans="1:16" ht="24">
      <c r="A640" s="243" t="s">
        <v>137</v>
      </c>
      <c r="B640" s="244" t="str">
        <f>Assets!$B$23</f>
        <v>Check-in infrastructure</v>
      </c>
      <c r="C640" s="245">
        <f>VLOOKUP(A640,Assets!$B$28:$C$47,2,FALSE)</f>
        <v>3.2</v>
      </c>
      <c r="D640" s="244" t="s">
        <v>377</v>
      </c>
      <c r="E640" s="246" t="str">
        <f t="shared" si="153"/>
        <v>V14</v>
      </c>
      <c r="F640" s="246" t="str">
        <f t="shared" si="154"/>
        <v>V14</v>
      </c>
      <c r="G640" s="253" t="str">
        <f t="shared" si="155"/>
        <v>A18V14</v>
      </c>
      <c r="H640" s="270">
        <f>VLOOKUP(G640,'Assets+Vulnerabilities'!$H$4:$I$318,2,FALSE)</f>
        <v>4</v>
      </c>
      <c r="I640" s="255" t="s">
        <v>433</v>
      </c>
      <c r="J640" s="246" t="str">
        <f t="shared" si="156"/>
        <v>T27</v>
      </c>
      <c r="K640" s="246" t="str">
        <f t="shared" si="157"/>
        <v>T27</v>
      </c>
      <c r="L640" s="267">
        <f>VLOOKUP(K640,Threats!$J$4:$K$33,2,FALSE)</f>
        <v>3</v>
      </c>
      <c r="M640" s="178" t="str">
        <f t="shared" si="158"/>
        <v>A18.V14.T27</v>
      </c>
      <c r="N640" s="297">
        <f t="shared" si="160"/>
        <v>8.1999999999999993</v>
      </c>
      <c r="O640" s="273">
        <f t="shared" si="159"/>
        <v>8</v>
      </c>
      <c r="P640"/>
    </row>
    <row r="641" spans="1:16" ht="36">
      <c r="A641" s="243" t="s">
        <v>137</v>
      </c>
      <c r="B641" s="244" t="str">
        <f>Assets!$B$23</f>
        <v>Check-in infrastructure</v>
      </c>
      <c r="C641" s="245">
        <f>VLOOKUP(A641,Assets!$B$28:$C$47,2,FALSE)</f>
        <v>3.2</v>
      </c>
      <c r="D641" s="244" t="s">
        <v>386</v>
      </c>
      <c r="E641" s="246" t="str">
        <f t="shared" si="153"/>
        <v>V23</v>
      </c>
      <c r="F641" s="246" t="str">
        <f t="shared" si="154"/>
        <v>V23</v>
      </c>
      <c r="G641" s="253" t="str">
        <f t="shared" si="155"/>
        <v>A18V23</v>
      </c>
      <c r="H641" s="270">
        <f>VLOOKUP(G641,'Assets+Vulnerabilities'!$H$4:$I$318,2,FALSE)</f>
        <v>4</v>
      </c>
      <c r="I641" s="255" t="s">
        <v>150</v>
      </c>
      <c r="J641" s="246" t="str">
        <f t="shared" si="156"/>
        <v>T3.</v>
      </c>
      <c r="K641" s="246" t="str">
        <f t="shared" si="157"/>
        <v>T3</v>
      </c>
      <c r="L641" s="267">
        <f>VLOOKUP(K641,Threats!$J$4:$K$33,2,FALSE)</f>
        <v>4</v>
      </c>
      <c r="M641" s="178" t="str">
        <f t="shared" si="158"/>
        <v>A18.V23.T3</v>
      </c>
      <c r="N641" s="297">
        <f t="shared" ref="N641:N643" si="166">C641+H641+L641-3</f>
        <v>8.1999999999999993</v>
      </c>
      <c r="O641" s="273">
        <f t="shared" si="159"/>
        <v>8</v>
      </c>
      <c r="P641"/>
    </row>
    <row r="642" spans="1:16" ht="24">
      <c r="A642" s="243" t="s">
        <v>137</v>
      </c>
      <c r="B642" s="244" t="str">
        <f>Assets!$B$23</f>
        <v>Check-in infrastructure</v>
      </c>
      <c r="C642" s="245">
        <f>VLOOKUP(A642,Assets!$B$28:$C$47,2,FALSE)</f>
        <v>3.2</v>
      </c>
      <c r="D642" s="244" t="s">
        <v>386</v>
      </c>
      <c r="E642" s="246" t="str">
        <f t="shared" si="153"/>
        <v>V23</v>
      </c>
      <c r="F642" s="246" t="str">
        <f t="shared" si="154"/>
        <v>V23</v>
      </c>
      <c r="G642" s="253" t="str">
        <f t="shared" si="155"/>
        <v>A18V23</v>
      </c>
      <c r="H642" s="270">
        <f>VLOOKUP(G642,'Assets+Vulnerabilities'!$H$4:$I$318,2,FALSE)</f>
        <v>4</v>
      </c>
      <c r="I642" s="255" t="s">
        <v>406</v>
      </c>
      <c r="J642" s="246" t="str">
        <f t="shared" si="156"/>
        <v>T11</v>
      </c>
      <c r="K642" s="246" t="str">
        <f t="shared" si="157"/>
        <v>T11</v>
      </c>
      <c r="L642" s="267">
        <f>VLOOKUP(K642,Threats!$J$4:$K$33,2,FALSE)</f>
        <v>3</v>
      </c>
      <c r="M642" s="178" t="str">
        <f t="shared" si="158"/>
        <v>A18.V23.T11</v>
      </c>
      <c r="N642" s="297">
        <f t="shared" si="166"/>
        <v>7.1999999999999993</v>
      </c>
      <c r="O642" s="273">
        <f t="shared" si="159"/>
        <v>7</v>
      </c>
      <c r="P642"/>
    </row>
    <row r="643" spans="1:16" ht="24">
      <c r="A643" s="243" t="s">
        <v>137</v>
      </c>
      <c r="B643" s="244" t="str">
        <f>Assets!$B$23</f>
        <v>Check-in infrastructure</v>
      </c>
      <c r="C643" s="245">
        <f>VLOOKUP(A643,Assets!$B$28:$C$47,2,FALSE)</f>
        <v>3.2</v>
      </c>
      <c r="D643" s="244" t="s">
        <v>386</v>
      </c>
      <c r="E643" s="246" t="str">
        <f t="shared" si="153"/>
        <v>V23</v>
      </c>
      <c r="F643" s="246" t="str">
        <f t="shared" si="154"/>
        <v>V23</v>
      </c>
      <c r="G643" s="253" t="str">
        <f t="shared" si="155"/>
        <v>A18V23</v>
      </c>
      <c r="H643" s="270">
        <f>VLOOKUP(G643,'Assets+Vulnerabilities'!$H$4:$I$318,2,FALSE)</f>
        <v>4</v>
      </c>
      <c r="I643" s="255" t="s">
        <v>480</v>
      </c>
      <c r="J643" s="246" t="str">
        <f t="shared" si="156"/>
        <v>T12</v>
      </c>
      <c r="K643" s="246" t="str">
        <f t="shared" si="157"/>
        <v>T12</v>
      </c>
      <c r="L643" s="267">
        <f>VLOOKUP(K643,Threats!$J$4:$K$33,2,FALSE)</f>
        <v>4</v>
      </c>
      <c r="M643" s="178" t="str">
        <f t="shared" si="158"/>
        <v>A18.V23.T12</v>
      </c>
      <c r="N643" s="297">
        <f t="shared" si="166"/>
        <v>8.1999999999999993</v>
      </c>
      <c r="O643" s="273">
        <f t="shared" si="159"/>
        <v>8</v>
      </c>
      <c r="P643"/>
    </row>
    <row r="644" spans="1:16" ht="24">
      <c r="A644" s="243" t="s">
        <v>137</v>
      </c>
      <c r="B644" s="244" t="str">
        <f>Assets!$B$23</f>
        <v>Check-in infrastructure</v>
      </c>
      <c r="C644" s="245">
        <f>VLOOKUP(A644,Assets!$B$28:$C$47,2,FALSE)</f>
        <v>3.2</v>
      </c>
      <c r="D644" s="244" t="s">
        <v>386</v>
      </c>
      <c r="E644" s="246" t="str">
        <f t="shared" si="153"/>
        <v>V23</v>
      </c>
      <c r="F644" s="246" t="str">
        <f t="shared" si="154"/>
        <v>V23</v>
      </c>
      <c r="G644" s="253" t="str">
        <f t="shared" si="155"/>
        <v>A18V23</v>
      </c>
      <c r="H644" s="270">
        <f>VLOOKUP(G644,'Assets+Vulnerabilities'!$H$4:$I$318,2,FALSE)</f>
        <v>4</v>
      </c>
      <c r="I644" s="255" t="s">
        <v>409</v>
      </c>
      <c r="J644" s="246" t="str">
        <f t="shared" si="156"/>
        <v>T14</v>
      </c>
      <c r="K644" s="246" t="str">
        <f t="shared" si="157"/>
        <v>T14</v>
      </c>
      <c r="L644" s="267">
        <f>VLOOKUP(K644,Threats!$J$4:$K$33,2,FALSE)</f>
        <v>4</v>
      </c>
      <c r="M644" s="178" t="str">
        <f t="shared" si="158"/>
        <v>A18.V23.T14</v>
      </c>
      <c r="N644" s="297">
        <f t="shared" si="160"/>
        <v>9.1999999999999993</v>
      </c>
      <c r="O644" s="273">
        <f t="shared" si="159"/>
        <v>9</v>
      </c>
      <c r="P644"/>
    </row>
    <row r="645" spans="1:16" ht="24">
      <c r="A645" s="243" t="s">
        <v>137</v>
      </c>
      <c r="B645" s="244" t="str">
        <f>Assets!$B$23</f>
        <v>Check-in infrastructure</v>
      </c>
      <c r="C645" s="245">
        <f>VLOOKUP(A645,Assets!$B$28:$C$47,2,FALSE)</f>
        <v>3.2</v>
      </c>
      <c r="D645" s="244" t="s">
        <v>386</v>
      </c>
      <c r="E645" s="246" t="str">
        <f t="shared" si="153"/>
        <v>V23</v>
      </c>
      <c r="F645" s="246" t="str">
        <f t="shared" si="154"/>
        <v>V23</v>
      </c>
      <c r="G645" s="253" t="str">
        <f t="shared" si="155"/>
        <v>A18V23</v>
      </c>
      <c r="H645" s="270">
        <f>VLOOKUP(G645,'Assets+Vulnerabilities'!$H$4:$I$318,2,FALSE)</f>
        <v>4</v>
      </c>
      <c r="I645" s="255" t="s">
        <v>420</v>
      </c>
      <c r="J645" s="246" t="str">
        <f t="shared" si="156"/>
        <v>T30</v>
      </c>
      <c r="K645" s="246" t="str">
        <f t="shared" si="157"/>
        <v>T30</v>
      </c>
      <c r="L645" s="267">
        <f>VLOOKUP(K645,Threats!$J$4:$K$33,2,FALSE)</f>
        <v>4</v>
      </c>
      <c r="M645" s="178" t="str">
        <f t="shared" si="158"/>
        <v>A18.V23.T30</v>
      </c>
      <c r="N645" s="297">
        <f t="shared" ref="N645:N646" si="167">C645+H645+L645-3</f>
        <v>8.1999999999999993</v>
      </c>
      <c r="O645" s="273">
        <f t="shared" si="159"/>
        <v>8</v>
      </c>
      <c r="P645"/>
    </row>
    <row r="646" spans="1:16" ht="36">
      <c r="A646" s="243" t="s">
        <v>137</v>
      </c>
      <c r="B646" s="244" t="str">
        <f>Assets!$B$23</f>
        <v>Check-in infrastructure</v>
      </c>
      <c r="C646" s="245">
        <f>VLOOKUP(A646,Assets!$B$28:$C$47,2,FALSE)</f>
        <v>3.2</v>
      </c>
      <c r="D646" s="244" t="s">
        <v>402</v>
      </c>
      <c r="E646" s="246" t="str">
        <f t="shared" ref="E646:E709" si="168">LEFT(D646,3)</f>
        <v>V33</v>
      </c>
      <c r="F646" s="246" t="str">
        <f t="shared" ref="F646:F709" si="169">SUBSTITUTE(E646,".","")</f>
        <v>V33</v>
      </c>
      <c r="G646" s="253" t="str">
        <f t="shared" ref="G646:G709" si="170">CONCATENATE(A646,F646)</f>
        <v>A18V33</v>
      </c>
      <c r="H646" s="270">
        <f>VLOOKUP(G646,'Assets+Vulnerabilities'!$H$4:$I$318,2,FALSE)</f>
        <v>3</v>
      </c>
      <c r="I646" s="255" t="s">
        <v>417</v>
      </c>
      <c r="J646" s="246" t="str">
        <f t="shared" ref="J646:J709" si="171">LEFT(I646,3)</f>
        <v>T8.</v>
      </c>
      <c r="K646" s="246" t="str">
        <f t="shared" ref="K646:K709" si="172">SUBSTITUTE(J646,".","")</f>
        <v>T8</v>
      </c>
      <c r="L646" s="267">
        <f>VLOOKUP(K646,Threats!$J$4:$K$33,2,FALSE)</f>
        <v>4</v>
      </c>
      <c r="M646" s="178" t="str">
        <f t="shared" ref="M646:M709" si="173">CONCATENATE(A646,".",F646,".",K646)</f>
        <v>A18.V33.T8</v>
      </c>
      <c r="N646" s="297">
        <f t="shared" si="167"/>
        <v>7.1999999999999993</v>
      </c>
      <c r="O646" s="273">
        <f t="shared" ref="O646:O709" si="174">ROUND(N646,0)</f>
        <v>7</v>
      </c>
      <c r="P646"/>
    </row>
    <row r="647" spans="1:16" ht="24">
      <c r="A647" s="243" t="s">
        <v>137</v>
      </c>
      <c r="B647" s="244" t="str">
        <f>Assets!$B$23</f>
        <v>Check-in infrastructure</v>
      </c>
      <c r="C647" s="245">
        <f>VLOOKUP(A647,Assets!$B$28:$C$47,2,FALSE)</f>
        <v>3.2</v>
      </c>
      <c r="D647" s="244" t="s">
        <v>402</v>
      </c>
      <c r="E647" s="246" t="str">
        <f t="shared" si="168"/>
        <v>V33</v>
      </c>
      <c r="F647" s="246" t="str">
        <f t="shared" si="169"/>
        <v>V33</v>
      </c>
      <c r="G647" s="253" t="str">
        <f t="shared" si="170"/>
        <v>A18V33</v>
      </c>
      <c r="H647" s="270">
        <f>VLOOKUP(G647,'Assets+Vulnerabilities'!$H$4:$I$318,2,FALSE)</f>
        <v>3</v>
      </c>
      <c r="I647" s="255" t="s">
        <v>409</v>
      </c>
      <c r="J647" s="246" t="str">
        <f t="shared" si="171"/>
        <v>T14</v>
      </c>
      <c r="K647" s="246" t="str">
        <f t="shared" si="172"/>
        <v>T14</v>
      </c>
      <c r="L647" s="267">
        <f>VLOOKUP(K647,Threats!$J$4:$K$33,2,FALSE)</f>
        <v>4</v>
      </c>
      <c r="M647" s="178" t="str">
        <f t="shared" si="173"/>
        <v>A18.V33.T14</v>
      </c>
      <c r="N647" s="297">
        <f t="shared" ref="N647:N706" si="175">C647+H647+L647-2</f>
        <v>8.1999999999999993</v>
      </c>
      <c r="O647" s="273">
        <f t="shared" si="174"/>
        <v>8</v>
      </c>
      <c r="P647"/>
    </row>
    <row r="648" spans="1:16" ht="24">
      <c r="A648" s="243" t="s">
        <v>137</v>
      </c>
      <c r="B648" s="244" t="str">
        <f>Assets!$B$23</f>
        <v>Check-in infrastructure</v>
      </c>
      <c r="C648" s="245">
        <f>VLOOKUP(A648,Assets!$B$28:$C$47,2,FALSE)</f>
        <v>3.2</v>
      </c>
      <c r="D648" s="244" t="s">
        <v>402</v>
      </c>
      <c r="E648" s="246" t="str">
        <f t="shared" si="168"/>
        <v>V33</v>
      </c>
      <c r="F648" s="246" t="str">
        <f t="shared" si="169"/>
        <v>V33</v>
      </c>
      <c r="G648" s="253" t="str">
        <f t="shared" si="170"/>
        <v>A18V33</v>
      </c>
      <c r="H648" s="270">
        <f>VLOOKUP(G648,'Assets+Vulnerabilities'!$H$4:$I$318,2,FALSE)</f>
        <v>3</v>
      </c>
      <c r="I648" s="255" t="s">
        <v>406</v>
      </c>
      <c r="J648" s="246" t="str">
        <f t="shared" si="171"/>
        <v>T11</v>
      </c>
      <c r="K648" s="246" t="str">
        <f t="shared" si="172"/>
        <v>T11</v>
      </c>
      <c r="L648" s="267">
        <f>VLOOKUP(K648,Threats!$J$4:$K$33,2,FALSE)</f>
        <v>3</v>
      </c>
      <c r="M648" s="178" t="str">
        <f t="shared" si="173"/>
        <v>A18.V33.T11</v>
      </c>
      <c r="N648" s="297">
        <f t="shared" ref="N648:N652" si="176">C648+H648+L648-3</f>
        <v>6.1999999999999993</v>
      </c>
      <c r="O648" s="273">
        <f t="shared" si="174"/>
        <v>6</v>
      </c>
      <c r="P648"/>
    </row>
    <row r="649" spans="1:16" ht="24">
      <c r="A649" s="243" t="s">
        <v>137</v>
      </c>
      <c r="B649" s="244" t="str">
        <f>Assets!$B$23</f>
        <v>Check-in infrastructure</v>
      </c>
      <c r="C649" s="245">
        <f>VLOOKUP(A649,Assets!$B$28:$C$47,2,FALSE)</f>
        <v>3.2</v>
      </c>
      <c r="D649" s="244" t="s">
        <v>402</v>
      </c>
      <c r="E649" s="246" t="str">
        <f t="shared" si="168"/>
        <v>V33</v>
      </c>
      <c r="F649" s="246" t="str">
        <f t="shared" si="169"/>
        <v>V33</v>
      </c>
      <c r="G649" s="253" t="str">
        <f t="shared" si="170"/>
        <v>A18V33</v>
      </c>
      <c r="H649" s="270">
        <f>VLOOKUP(G649,'Assets+Vulnerabilities'!$H$4:$I$318,2,FALSE)</f>
        <v>3</v>
      </c>
      <c r="I649" s="255" t="s">
        <v>420</v>
      </c>
      <c r="J649" s="246" t="str">
        <f t="shared" si="171"/>
        <v>T30</v>
      </c>
      <c r="K649" s="246" t="str">
        <f t="shared" si="172"/>
        <v>T30</v>
      </c>
      <c r="L649" s="267">
        <f>VLOOKUP(K649,Threats!$J$4:$K$33,2,FALSE)</f>
        <v>4</v>
      </c>
      <c r="M649" s="178" t="str">
        <f t="shared" si="173"/>
        <v>A18.V33.T30</v>
      </c>
      <c r="N649" s="297">
        <f t="shared" si="176"/>
        <v>7.1999999999999993</v>
      </c>
      <c r="O649" s="273">
        <f t="shared" si="174"/>
        <v>7</v>
      </c>
      <c r="P649"/>
    </row>
    <row r="650" spans="1:16" ht="24">
      <c r="A650" s="243" t="s">
        <v>137</v>
      </c>
      <c r="B650" s="244" t="str">
        <f>Assets!$B$23</f>
        <v>Check-in infrastructure</v>
      </c>
      <c r="C650" s="245">
        <f>VLOOKUP(A650,Assets!$B$28:$C$47,2,FALSE)</f>
        <v>3.2</v>
      </c>
      <c r="D650" s="244" t="s">
        <v>378</v>
      </c>
      <c r="E650" s="246" t="str">
        <f t="shared" si="168"/>
        <v>V37</v>
      </c>
      <c r="F650" s="246" t="str">
        <f t="shared" si="169"/>
        <v>V37</v>
      </c>
      <c r="G650" s="253" t="str">
        <f t="shared" si="170"/>
        <v>A18V37</v>
      </c>
      <c r="H650" s="270">
        <f>VLOOKUP(G650,'Assets+Vulnerabilities'!$H$4:$I$318,2,FALSE)</f>
        <v>3</v>
      </c>
      <c r="I650" s="255" t="s">
        <v>408</v>
      </c>
      <c r="J650" s="246" t="str">
        <f t="shared" si="171"/>
        <v>T2.</v>
      </c>
      <c r="K650" s="246" t="str">
        <f t="shared" si="172"/>
        <v>T2</v>
      </c>
      <c r="L650" s="267">
        <f>VLOOKUP(K650,Threats!$J$4:$K$33,2,FALSE)</f>
        <v>5</v>
      </c>
      <c r="M650" s="178" t="str">
        <f t="shared" si="173"/>
        <v>A18.V37.T2</v>
      </c>
      <c r="N650" s="297">
        <f t="shared" si="176"/>
        <v>8.1999999999999993</v>
      </c>
      <c r="O650" s="273">
        <f t="shared" si="174"/>
        <v>8</v>
      </c>
      <c r="P650"/>
    </row>
    <row r="651" spans="1:16" ht="36">
      <c r="A651" s="243" t="s">
        <v>137</v>
      </c>
      <c r="B651" s="244" t="str">
        <f>Assets!$B$23</f>
        <v>Check-in infrastructure</v>
      </c>
      <c r="C651" s="245">
        <f>VLOOKUP(A651,Assets!$B$28:$C$47,2,FALSE)</f>
        <v>3.2</v>
      </c>
      <c r="D651" s="244" t="s">
        <v>378</v>
      </c>
      <c r="E651" s="246" t="str">
        <f t="shared" si="168"/>
        <v>V37</v>
      </c>
      <c r="F651" s="246" t="str">
        <f t="shared" si="169"/>
        <v>V37</v>
      </c>
      <c r="G651" s="253" t="str">
        <f t="shared" si="170"/>
        <v>A18V37</v>
      </c>
      <c r="H651" s="270">
        <f>VLOOKUP(G651,'Assets+Vulnerabilities'!$H$4:$I$318,2,FALSE)</f>
        <v>3</v>
      </c>
      <c r="I651" s="255" t="s">
        <v>417</v>
      </c>
      <c r="J651" s="246" t="str">
        <f t="shared" si="171"/>
        <v>T8.</v>
      </c>
      <c r="K651" s="246" t="str">
        <f t="shared" si="172"/>
        <v>T8</v>
      </c>
      <c r="L651" s="267">
        <f>VLOOKUP(K651,Threats!$J$4:$K$33,2,FALSE)</f>
        <v>4</v>
      </c>
      <c r="M651" s="178" t="str">
        <f t="shared" si="173"/>
        <v>A18.V37.T8</v>
      </c>
      <c r="N651" s="297">
        <f t="shared" si="176"/>
        <v>7.1999999999999993</v>
      </c>
      <c r="O651" s="273">
        <f t="shared" si="174"/>
        <v>7</v>
      </c>
      <c r="P651"/>
    </row>
    <row r="652" spans="1:16" ht="24">
      <c r="A652" s="243" t="s">
        <v>137</v>
      </c>
      <c r="B652" s="244" t="str">
        <f>Assets!$B$23</f>
        <v>Check-in infrastructure</v>
      </c>
      <c r="C652" s="245">
        <f>VLOOKUP(A652,Assets!$B$28:$C$47,2,FALSE)</f>
        <v>3.2</v>
      </c>
      <c r="D652" s="244" t="s">
        <v>378</v>
      </c>
      <c r="E652" s="246" t="str">
        <f t="shared" si="168"/>
        <v>V37</v>
      </c>
      <c r="F652" s="246" t="str">
        <f t="shared" si="169"/>
        <v>V37</v>
      </c>
      <c r="G652" s="253" t="str">
        <f t="shared" si="170"/>
        <v>A18V37</v>
      </c>
      <c r="H652" s="270">
        <f>VLOOKUP(G652,'Assets+Vulnerabilities'!$H$4:$I$318,2,FALSE)</f>
        <v>3</v>
      </c>
      <c r="I652" s="255" t="s">
        <v>436</v>
      </c>
      <c r="J652" s="246" t="str">
        <f t="shared" si="171"/>
        <v>T10</v>
      </c>
      <c r="K652" s="246" t="str">
        <f t="shared" si="172"/>
        <v>T10</v>
      </c>
      <c r="L652" s="267">
        <f>VLOOKUP(K652,Threats!$J$4:$K$33,2,FALSE)</f>
        <v>4</v>
      </c>
      <c r="M652" s="178" t="str">
        <f t="shared" si="173"/>
        <v>A18.V37.T10</v>
      </c>
      <c r="N652" s="297">
        <f t="shared" si="176"/>
        <v>7.1999999999999993</v>
      </c>
      <c r="O652" s="273">
        <f t="shared" si="174"/>
        <v>7</v>
      </c>
      <c r="P652"/>
    </row>
    <row r="653" spans="1:16" ht="24">
      <c r="A653" s="243" t="s">
        <v>137</v>
      </c>
      <c r="B653" s="244" t="str">
        <f>Assets!$B$23</f>
        <v>Check-in infrastructure</v>
      </c>
      <c r="C653" s="245">
        <f>VLOOKUP(A653,Assets!$B$28:$C$47,2,FALSE)</f>
        <v>3.2</v>
      </c>
      <c r="D653" s="244" t="s">
        <v>378</v>
      </c>
      <c r="E653" s="246" t="str">
        <f t="shared" si="168"/>
        <v>V37</v>
      </c>
      <c r="F653" s="246" t="str">
        <f t="shared" si="169"/>
        <v>V37</v>
      </c>
      <c r="G653" s="253" t="str">
        <f t="shared" si="170"/>
        <v>A18V37</v>
      </c>
      <c r="H653" s="270">
        <f>VLOOKUP(G653,'Assets+Vulnerabilities'!$H$4:$I$318,2,FALSE)</f>
        <v>3</v>
      </c>
      <c r="I653" s="255" t="s">
        <v>409</v>
      </c>
      <c r="J653" s="246" t="str">
        <f t="shared" si="171"/>
        <v>T14</v>
      </c>
      <c r="K653" s="246" t="str">
        <f t="shared" si="172"/>
        <v>T14</v>
      </c>
      <c r="L653" s="267">
        <f>VLOOKUP(K653,Threats!$J$4:$K$33,2,FALSE)</f>
        <v>4</v>
      </c>
      <c r="M653" s="178" t="str">
        <f t="shared" si="173"/>
        <v>A18.V37.T14</v>
      </c>
      <c r="N653" s="297">
        <f t="shared" si="175"/>
        <v>8.1999999999999993</v>
      </c>
      <c r="O653" s="273">
        <f t="shared" si="174"/>
        <v>8</v>
      </c>
      <c r="P653"/>
    </row>
    <row r="654" spans="1:16" ht="24">
      <c r="A654" s="243" t="s">
        <v>137</v>
      </c>
      <c r="B654" s="244" t="str">
        <f>Assets!$B$23</f>
        <v>Check-in infrastructure</v>
      </c>
      <c r="C654" s="245">
        <f>VLOOKUP(A654,Assets!$B$28:$C$47,2,FALSE)</f>
        <v>3.2</v>
      </c>
      <c r="D654" s="244" t="s">
        <v>373</v>
      </c>
      <c r="E654" s="246" t="str">
        <f t="shared" si="168"/>
        <v>V6.</v>
      </c>
      <c r="F654" s="246" t="str">
        <f t="shared" si="169"/>
        <v>V6</v>
      </c>
      <c r="G654" s="253" t="str">
        <f t="shared" si="170"/>
        <v>A18V6</v>
      </c>
      <c r="H654" s="270">
        <f>VLOOKUP(G654,'Assets+Vulnerabilities'!$H$4:$I$318,2,FALSE)</f>
        <v>3</v>
      </c>
      <c r="I654" s="255" t="s">
        <v>418</v>
      </c>
      <c r="J654" s="246" t="str">
        <f t="shared" si="171"/>
        <v>T9.</v>
      </c>
      <c r="K654" s="246" t="str">
        <f t="shared" si="172"/>
        <v>T9</v>
      </c>
      <c r="L654" s="267">
        <f>VLOOKUP(K654,Threats!$J$4:$K$33,2,FALSE)</f>
        <v>3</v>
      </c>
      <c r="M654" s="178" t="str">
        <f t="shared" si="173"/>
        <v>A18.V6.T9</v>
      </c>
      <c r="N654" s="297">
        <f>C654+H654+L654-3</f>
        <v>6.1999999999999993</v>
      </c>
      <c r="O654" s="273">
        <f t="shared" si="174"/>
        <v>6</v>
      </c>
      <c r="P654"/>
    </row>
    <row r="655" spans="1:16" ht="24">
      <c r="A655" s="243" t="s">
        <v>137</v>
      </c>
      <c r="B655" s="244" t="str">
        <f>Assets!$B$23</f>
        <v>Check-in infrastructure</v>
      </c>
      <c r="C655" s="245">
        <f>VLOOKUP(A655,Assets!$B$28:$C$47,2,FALSE)</f>
        <v>3.2</v>
      </c>
      <c r="D655" s="244" t="s">
        <v>373</v>
      </c>
      <c r="E655" s="246" t="str">
        <f t="shared" si="168"/>
        <v>V6.</v>
      </c>
      <c r="F655" s="246" t="str">
        <f t="shared" si="169"/>
        <v>V6</v>
      </c>
      <c r="G655" s="253" t="str">
        <f t="shared" si="170"/>
        <v>A18V6</v>
      </c>
      <c r="H655" s="270">
        <f>VLOOKUP(G655,'Assets+Vulnerabilities'!$H$4:$I$318,2,FALSE)</f>
        <v>3</v>
      </c>
      <c r="I655" s="255" t="s">
        <v>412</v>
      </c>
      <c r="J655" s="246" t="str">
        <f t="shared" si="171"/>
        <v>T22</v>
      </c>
      <c r="K655" s="246" t="str">
        <f t="shared" si="172"/>
        <v>T22</v>
      </c>
      <c r="L655" s="267">
        <f>VLOOKUP(K655,Threats!$J$4:$K$33,2,FALSE)</f>
        <v>4</v>
      </c>
      <c r="M655" s="178" t="str">
        <f t="shared" si="173"/>
        <v>A18.V6.T22</v>
      </c>
      <c r="N655" s="297">
        <f t="shared" si="175"/>
        <v>8.1999999999999993</v>
      </c>
      <c r="O655" s="273">
        <f t="shared" si="174"/>
        <v>8</v>
      </c>
      <c r="P655"/>
    </row>
    <row r="656" spans="1:16" ht="24">
      <c r="A656" s="243" t="s">
        <v>137</v>
      </c>
      <c r="B656" s="244" t="str">
        <f>Assets!$B$23</f>
        <v>Check-in infrastructure</v>
      </c>
      <c r="C656" s="245">
        <f>VLOOKUP(A656,Assets!$B$28:$C$47,2,FALSE)</f>
        <v>3.2</v>
      </c>
      <c r="D656" s="244" t="s">
        <v>373</v>
      </c>
      <c r="E656" s="246" t="str">
        <f t="shared" si="168"/>
        <v>V6.</v>
      </c>
      <c r="F656" s="246" t="str">
        <f t="shared" si="169"/>
        <v>V6</v>
      </c>
      <c r="G656" s="253" t="str">
        <f t="shared" si="170"/>
        <v>A18V6</v>
      </c>
      <c r="H656" s="270">
        <f>VLOOKUP(G656,'Assets+Vulnerabilities'!$H$4:$I$318,2,FALSE)</f>
        <v>3</v>
      </c>
      <c r="I656" s="255" t="s">
        <v>406</v>
      </c>
      <c r="J656" s="246" t="str">
        <f t="shared" si="171"/>
        <v>T11</v>
      </c>
      <c r="K656" s="246" t="str">
        <f t="shared" si="172"/>
        <v>T11</v>
      </c>
      <c r="L656" s="267">
        <f>VLOOKUP(K656,Threats!$J$4:$K$33,2,FALSE)</f>
        <v>3</v>
      </c>
      <c r="M656" s="178" t="str">
        <f t="shared" si="173"/>
        <v>A18.V6.T11</v>
      </c>
      <c r="N656" s="297">
        <f t="shared" ref="N656:N661" si="177">C656+H656+L656-3</f>
        <v>6.1999999999999993</v>
      </c>
      <c r="O656" s="273">
        <f t="shared" si="174"/>
        <v>6</v>
      </c>
      <c r="P656"/>
    </row>
    <row r="657" spans="1:16" ht="24">
      <c r="A657" s="243" t="s">
        <v>137</v>
      </c>
      <c r="B657" s="244" t="str">
        <f>Assets!$B$23</f>
        <v>Check-in infrastructure</v>
      </c>
      <c r="C657" s="245">
        <f>VLOOKUP(A657,Assets!$B$28:$C$47,2,FALSE)</f>
        <v>3.2</v>
      </c>
      <c r="D657" s="244" t="s">
        <v>373</v>
      </c>
      <c r="E657" s="246" t="str">
        <f t="shared" si="168"/>
        <v>V6.</v>
      </c>
      <c r="F657" s="246" t="str">
        <f t="shared" si="169"/>
        <v>V6</v>
      </c>
      <c r="G657" s="253" t="str">
        <f t="shared" si="170"/>
        <v>A18V6</v>
      </c>
      <c r="H657" s="270">
        <f>VLOOKUP(G657,'Assets+Vulnerabilities'!$H$4:$I$318,2,FALSE)</f>
        <v>3</v>
      </c>
      <c r="I657" s="255" t="s">
        <v>480</v>
      </c>
      <c r="J657" s="246" t="str">
        <f t="shared" si="171"/>
        <v>T12</v>
      </c>
      <c r="K657" s="246" t="str">
        <f t="shared" si="172"/>
        <v>T12</v>
      </c>
      <c r="L657" s="267">
        <f>VLOOKUP(K657,Threats!$J$4:$K$33,2,FALSE)</f>
        <v>4</v>
      </c>
      <c r="M657" s="178" t="str">
        <f t="shared" si="173"/>
        <v>A18.V6.T12</v>
      </c>
      <c r="N657" s="297">
        <f t="shared" si="177"/>
        <v>7.1999999999999993</v>
      </c>
      <c r="O657" s="273">
        <f t="shared" si="174"/>
        <v>7</v>
      </c>
      <c r="P657"/>
    </row>
    <row r="658" spans="1:16" ht="24">
      <c r="A658" s="243" t="s">
        <v>137</v>
      </c>
      <c r="B658" s="244" t="str">
        <f>Assets!$B$23</f>
        <v>Check-in infrastructure</v>
      </c>
      <c r="C658" s="245">
        <f>VLOOKUP(A658,Assets!$B$28:$C$47,2,FALSE)</f>
        <v>3.2</v>
      </c>
      <c r="D658" s="244" t="s">
        <v>373</v>
      </c>
      <c r="E658" s="246" t="str">
        <f t="shared" si="168"/>
        <v>V6.</v>
      </c>
      <c r="F658" s="246" t="str">
        <f t="shared" si="169"/>
        <v>V6</v>
      </c>
      <c r="G658" s="253" t="str">
        <f t="shared" si="170"/>
        <v>A18V6</v>
      </c>
      <c r="H658" s="270">
        <f>VLOOKUP(G658,'Assets+Vulnerabilities'!$H$4:$I$318,2,FALSE)</f>
        <v>3</v>
      </c>
      <c r="I658" s="255" t="s">
        <v>420</v>
      </c>
      <c r="J658" s="246" t="str">
        <f t="shared" si="171"/>
        <v>T30</v>
      </c>
      <c r="K658" s="246" t="str">
        <f t="shared" si="172"/>
        <v>T30</v>
      </c>
      <c r="L658" s="267">
        <f>VLOOKUP(K658,Threats!$J$4:$K$33,2,FALSE)</f>
        <v>4</v>
      </c>
      <c r="M658" s="178" t="str">
        <f t="shared" si="173"/>
        <v>A18.V6.T30</v>
      </c>
      <c r="N658" s="297">
        <f t="shared" si="177"/>
        <v>7.1999999999999993</v>
      </c>
      <c r="O658" s="273">
        <f t="shared" si="174"/>
        <v>7</v>
      </c>
      <c r="P658"/>
    </row>
    <row r="659" spans="1:16" ht="24">
      <c r="A659" s="243" t="s">
        <v>137</v>
      </c>
      <c r="B659" s="244" t="str">
        <f>Assets!$B$23</f>
        <v>Check-in infrastructure</v>
      </c>
      <c r="C659" s="245">
        <f>VLOOKUP(A659,Assets!$B$28:$C$47,2,FALSE)</f>
        <v>3.2</v>
      </c>
      <c r="D659" s="244" t="s">
        <v>370</v>
      </c>
      <c r="E659" s="246" t="str">
        <f t="shared" si="168"/>
        <v>V7.</v>
      </c>
      <c r="F659" s="246" t="str">
        <f t="shared" si="169"/>
        <v>V7</v>
      </c>
      <c r="G659" s="253" t="str">
        <f t="shared" si="170"/>
        <v>A18V7</v>
      </c>
      <c r="H659" s="270">
        <f>VLOOKUP(G659,'Assets+Vulnerabilities'!$H$4:$I$318,2,FALSE)</f>
        <v>2</v>
      </c>
      <c r="I659" s="255" t="s">
        <v>436</v>
      </c>
      <c r="J659" s="246" t="str">
        <f t="shared" si="171"/>
        <v>T10</v>
      </c>
      <c r="K659" s="246" t="str">
        <f t="shared" si="172"/>
        <v>T10</v>
      </c>
      <c r="L659" s="267">
        <f>VLOOKUP(K659,Threats!$J$4:$K$33,2,FALSE)</f>
        <v>4</v>
      </c>
      <c r="M659" s="178" t="str">
        <f t="shared" si="173"/>
        <v>A18.V7.T10</v>
      </c>
      <c r="N659" s="297">
        <f t="shared" si="177"/>
        <v>6.1999999999999993</v>
      </c>
      <c r="O659" s="273">
        <f t="shared" si="174"/>
        <v>6</v>
      </c>
      <c r="P659"/>
    </row>
    <row r="660" spans="1:16" ht="24">
      <c r="A660" s="243" t="s">
        <v>137</v>
      </c>
      <c r="B660" s="244" t="str">
        <f>Assets!$B$23</f>
        <v>Check-in infrastructure</v>
      </c>
      <c r="C660" s="245">
        <f>VLOOKUP(A660,Assets!$B$28:$C$47,2,FALSE)</f>
        <v>3.2</v>
      </c>
      <c r="D660" s="244" t="s">
        <v>370</v>
      </c>
      <c r="E660" s="246" t="str">
        <f t="shared" si="168"/>
        <v>V7.</v>
      </c>
      <c r="F660" s="246" t="str">
        <f t="shared" si="169"/>
        <v>V7</v>
      </c>
      <c r="G660" s="253" t="str">
        <f t="shared" si="170"/>
        <v>A18V7</v>
      </c>
      <c r="H660" s="270">
        <f>VLOOKUP(G660,'Assets+Vulnerabilities'!$H$4:$I$318,2,FALSE)</f>
        <v>2</v>
      </c>
      <c r="I660" s="255" t="s">
        <v>480</v>
      </c>
      <c r="J660" s="246" t="str">
        <f t="shared" si="171"/>
        <v>T12</v>
      </c>
      <c r="K660" s="246" t="str">
        <f t="shared" si="172"/>
        <v>T12</v>
      </c>
      <c r="L660" s="267">
        <f>VLOOKUP(K660,Threats!$J$4:$K$33,2,FALSE)</f>
        <v>4</v>
      </c>
      <c r="M660" s="178" t="str">
        <f t="shared" si="173"/>
        <v>A18.V7.T12</v>
      </c>
      <c r="N660" s="297">
        <f t="shared" si="177"/>
        <v>6.1999999999999993</v>
      </c>
      <c r="O660" s="273">
        <f t="shared" si="174"/>
        <v>6</v>
      </c>
      <c r="P660"/>
    </row>
    <row r="661" spans="1:16" ht="24">
      <c r="A661" s="243" t="s">
        <v>137</v>
      </c>
      <c r="B661" s="244" t="str">
        <f>Assets!$B$23</f>
        <v>Check-in infrastructure</v>
      </c>
      <c r="C661" s="245">
        <f>VLOOKUP(A661,Assets!$B$28:$C$47,2,FALSE)</f>
        <v>3.2</v>
      </c>
      <c r="D661" s="244" t="s">
        <v>370</v>
      </c>
      <c r="E661" s="246" t="str">
        <f t="shared" si="168"/>
        <v>V7.</v>
      </c>
      <c r="F661" s="246" t="str">
        <f t="shared" si="169"/>
        <v>V7</v>
      </c>
      <c r="G661" s="253" t="str">
        <f t="shared" si="170"/>
        <v>A18V7</v>
      </c>
      <c r="H661" s="270">
        <f>VLOOKUP(G661,'Assets+Vulnerabilities'!$H$4:$I$318,2,FALSE)</f>
        <v>2</v>
      </c>
      <c r="I661" s="255" t="s">
        <v>406</v>
      </c>
      <c r="J661" s="246" t="str">
        <f t="shared" si="171"/>
        <v>T11</v>
      </c>
      <c r="K661" s="246" t="str">
        <f t="shared" si="172"/>
        <v>T11</v>
      </c>
      <c r="L661" s="267">
        <f>VLOOKUP(K661,Threats!$J$4:$K$33,2,FALSE)</f>
        <v>3</v>
      </c>
      <c r="M661" s="178" t="str">
        <f t="shared" si="173"/>
        <v>A18.V7.T11</v>
      </c>
      <c r="N661" s="297">
        <f t="shared" si="177"/>
        <v>5.1999999999999993</v>
      </c>
      <c r="O661" s="273">
        <f t="shared" si="174"/>
        <v>5</v>
      </c>
      <c r="P661"/>
    </row>
    <row r="662" spans="1:16" ht="24">
      <c r="A662" s="243" t="s">
        <v>137</v>
      </c>
      <c r="B662" s="244" t="str">
        <f>Assets!$B$23</f>
        <v>Check-in infrastructure</v>
      </c>
      <c r="C662" s="245">
        <f>VLOOKUP(A662,Assets!$B$28:$C$47,2,FALSE)</f>
        <v>3.2</v>
      </c>
      <c r="D662" s="244" t="s">
        <v>370</v>
      </c>
      <c r="E662" s="246" t="str">
        <f t="shared" si="168"/>
        <v>V7.</v>
      </c>
      <c r="F662" s="246" t="str">
        <f t="shared" si="169"/>
        <v>V7</v>
      </c>
      <c r="G662" s="253" t="str">
        <f t="shared" si="170"/>
        <v>A18V7</v>
      </c>
      <c r="H662" s="270">
        <f>VLOOKUP(G662,'Assets+Vulnerabilities'!$H$4:$I$318,2,FALSE)</f>
        <v>2</v>
      </c>
      <c r="I662" s="255" t="s">
        <v>409</v>
      </c>
      <c r="J662" s="246" t="str">
        <f t="shared" si="171"/>
        <v>T14</v>
      </c>
      <c r="K662" s="246" t="str">
        <f t="shared" si="172"/>
        <v>T14</v>
      </c>
      <c r="L662" s="267">
        <f>VLOOKUP(K662,Threats!$J$4:$K$33,2,FALSE)</f>
        <v>4</v>
      </c>
      <c r="M662" s="178" t="str">
        <f t="shared" si="173"/>
        <v>A18.V7.T14</v>
      </c>
      <c r="N662" s="297">
        <f t="shared" si="175"/>
        <v>7.1999999999999993</v>
      </c>
      <c r="O662" s="273">
        <f t="shared" si="174"/>
        <v>7</v>
      </c>
      <c r="P662"/>
    </row>
    <row r="663" spans="1:16" ht="24">
      <c r="A663" s="243" t="s">
        <v>137</v>
      </c>
      <c r="B663" s="244" t="str">
        <f>Assets!$B$23</f>
        <v>Check-in infrastructure</v>
      </c>
      <c r="C663" s="245">
        <f>VLOOKUP(A663,Assets!$B$28:$C$47,2,FALSE)</f>
        <v>3.2</v>
      </c>
      <c r="D663" s="244" t="s">
        <v>370</v>
      </c>
      <c r="E663" s="246" t="str">
        <f t="shared" si="168"/>
        <v>V7.</v>
      </c>
      <c r="F663" s="246" t="str">
        <f t="shared" si="169"/>
        <v>V7</v>
      </c>
      <c r="G663" s="253" t="str">
        <f t="shared" si="170"/>
        <v>A18V7</v>
      </c>
      <c r="H663" s="270">
        <f>VLOOKUP(G663,'Assets+Vulnerabilities'!$H$4:$I$318,2,FALSE)</f>
        <v>2</v>
      </c>
      <c r="I663" s="255" t="s">
        <v>414</v>
      </c>
      <c r="J663" s="246" t="str">
        <f t="shared" si="171"/>
        <v>T23</v>
      </c>
      <c r="K663" s="246" t="str">
        <f t="shared" si="172"/>
        <v>T23</v>
      </c>
      <c r="L663" s="267">
        <f>VLOOKUP(K663,Threats!$J$4:$K$33,2,FALSE)</f>
        <v>3</v>
      </c>
      <c r="M663" s="178" t="str">
        <f t="shared" si="173"/>
        <v>A18.V7.T23</v>
      </c>
      <c r="N663" s="297">
        <f t="shared" si="175"/>
        <v>6.1999999999999993</v>
      </c>
      <c r="O663" s="273">
        <f t="shared" si="174"/>
        <v>6</v>
      </c>
      <c r="P663"/>
    </row>
    <row r="664" spans="1:16" ht="24">
      <c r="A664" s="243" t="s">
        <v>137</v>
      </c>
      <c r="B664" s="244" t="str">
        <f>Assets!$B$23</f>
        <v>Check-in infrastructure</v>
      </c>
      <c r="C664" s="245">
        <f>VLOOKUP(A664,Assets!$B$28:$C$47,2,FALSE)</f>
        <v>3.2</v>
      </c>
      <c r="D664" s="244" t="s">
        <v>371</v>
      </c>
      <c r="E664" s="246" t="str">
        <f t="shared" si="168"/>
        <v>V8.</v>
      </c>
      <c r="F664" s="246" t="str">
        <f t="shared" si="169"/>
        <v>V8</v>
      </c>
      <c r="G664" s="253" t="str">
        <f t="shared" si="170"/>
        <v>A18V8</v>
      </c>
      <c r="H664" s="270">
        <f>VLOOKUP(G664,'Assets+Vulnerabilities'!$H$4:$I$318,2,FALSE)</f>
        <v>2</v>
      </c>
      <c r="I664" s="255" t="s">
        <v>410</v>
      </c>
      <c r="J664" s="246" t="str">
        <f t="shared" si="171"/>
        <v>T1.</v>
      </c>
      <c r="K664" s="246" t="str">
        <f t="shared" si="172"/>
        <v>T1</v>
      </c>
      <c r="L664" s="267">
        <f>VLOOKUP(K664,Threats!$J$4:$K$33,2,FALSE)</f>
        <v>3</v>
      </c>
      <c r="M664" s="178" t="str">
        <f t="shared" si="173"/>
        <v>A18.V8.T1</v>
      </c>
      <c r="N664" s="297">
        <f t="shared" si="175"/>
        <v>6.1999999999999993</v>
      </c>
      <c r="O664" s="273">
        <f t="shared" si="174"/>
        <v>6</v>
      </c>
      <c r="P664"/>
    </row>
    <row r="665" spans="1:16" ht="24">
      <c r="A665" s="243" t="s">
        <v>137</v>
      </c>
      <c r="B665" s="244" t="str">
        <f>Assets!$B$23</f>
        <v>Check-in infrastructure</v>
      </c>
      <c r="C665" s="245">
        <f>VLOOKUP(A665,Assets!$B$28:$C$47,2,FALSE)</f>
        <v>3.2</v>
      </c>
      <c r="D665" s="244" t="s">
        <v>371</v>
      </c>
      <c r="E665" s="246" t="str">
        <f t="shared" si="168"/>
        <v>V8.</v>
      </c>
      <c r="F665" s="246" t="str">
        <f t="shared" si="169"/>
        <v>V8</v>
      </c>
      <c r="G665" s="253" t="str">
        <f t="shared" si="170"/>
        <v>A18V8</v>
      </c>
      <c r="H665" s="270">
        <f>VLOOKUP(G665,'Assets+Vulnerabilities'!$H$4:$I$318,2,FALSE)</f>
        <v>2</v>
      </c>
      <c r="I665" s="255" t="s">
        <v>412</v>
      </c>
      <c r="J665" s="246" t="str">
        <f t="shared" si="171"/>
        <v>T22</v>
      </c>
      <c r="K665" s="246" t="str">
        <f t="shared" si="172"/>
        <v>T22</v>
      </c>
      <c r="L665" s="267">
        <f>VLOOKUP(K665,Threats!$J$4:$K$33,2,FALSE)</f>
        <v>4</v>
      </c>
      <c r="M665" s="178" t="str">
        <f t="shared" si="173"/>
        <v>A18.V8.T22</v>
      </c>
      <c r="N665" s="297">
        <f t="shared" si="175"/>
        <v>7.1999999999999993</v>
      </c>
      <c r="O665" s="273">
        <f t="shared" si="174"/>
        <v>7</v>
      </c>
      <c r="P665"/>
    </row>
    <row r="666" spans="1:16" ht="24">
      <c r="A666" s="243" t="s">
        <v>137</v>
      </c>
      <c r="B666" s="244" t="str">
        <f>Assets!$B$23</f>
        <v>Check-in infrastructure</v>
      </c>
      <c r="C666" s="245">
        <f>VLOOKUP(A666,Assets!$B$28:$C$47,2,FALSE)</f>
        <v>3.2</v>
      </c>
      <c r="D666" s="244" t="s">
        <v>371</v>
      </c>
      <c r="E666" s="246" t="str">
        <f t="shared" si="168"/>
        <v>V8.</v>
      </c>
      <c r="F666" s="246" t="str">
        <f t="shared" si="169"/>
        <v>V8</v>
      </c>
      <c r="G666" s="253" t="str">
        <f t="shared" si="170"/>
        <v>A18V8</v>
      </c>
      <c r="H666" s="270">
        <f>VLOOKUP(G666,'Assets+Vulnerabilities'!$H$4:$I$318,2,FALSE)</f>
        <v>2</v>
      </c>
      <c r="I666" s="255" t="s">
        <v>413</v>
      </c>
      <c r="J666" s="246" t="str">
        <f t="shared" si="171"/>
        <v>T25</v>
      </c>
      <c r="K666" s="246" t="str">
        <f t="shared" si="172"/>
        <v>T25</v>
      </c>
      <c r="L666" s="267">
        <f>VLOOKUP(K666,Threats!$J$4:$K$33,2,FALSE)</f>
        <v>3</v>
      </c>
      <c r="M666" s="178" t="str">
        <f t="shared" si="173"/>
        <v>A18.V8.T25</v>
      </c>
      <c r="N666" s="297">
        <f t="shared" si="175"/>
        <v>6.1999999999999993</v>
      </c>
      <c r="O666" s="273">
        <f t="shared" si="174"/>
        <v>6</v>
      </c>
      <c r="P666"/>
    </row>
    <row r="667" spans="1:16" ht="24">
      <c r="A667" s="243" t="s">
        <v>137</v>
      </c>
      <c r="B667" s="244" t="str">
        <f>Assets!$B$23</f>
        <v>Check-in infrastructure</v>
      </c>
      <c r="C667" s="245">
        <f>VLOOKUP(A667,Assets!$B$28:$C$47,2,FALSE)</f>
        <v>3.2</v>
      </c>
      <c r="D667" s="244" t="s">
        <v>399</v>
      </c>
      <c r="E667" s="246" t="str">
        <f t="shared" si="168"/>
        <v>V9.</v>
      </c>
      <c r="F667" s="246" t="str">
        <f t="shared" si="169"/>
        <v>V9</v>
      </c>
      <c r="G667" s="253" t="str">
        <f t="shared" si="170"/>
        <v>A18V9</v>
      </c>
      <c r="H667" s="270">
        <f>VLOOKUP(G667,'Assets+Vulnerabilities'!$H$4:$I$318,2,FALSE)</f>
        <v>3</v>
      </c>
      <c r="I667" s="255" t="s">
        <v>410</v>
      </c>
      <c r="J667" s="246" t="str">
        <f t="shared" si="171"/>
        <v>T1.</v>
      </c>
      <c r="K667" s="246" t="str">
        <f t="shared" si="172"/>
        <v>T1</v>
      </c>
      <c r="L667" s="267">
        <f>VLOOKUP(K667,Threats!$J$4:$K$33,2,FALSE)</f>
        <v>3</v>
      </c>
      <c r="M667" s="178" t="str">
        <f t="shared" si="173"/>
        <v>A18.V9.T1</v>
      </c>
      <c r="N667" s="297">
        <f t="shared" si="175"/>
        <v>7.1999999999999993</v>
      </c>
      <c r="O667" s="273">
        <f t="shared" si="174"/>
        <v>7</v>
      </c>
      <c r="P667"/>
    </row>
    <row r="668" spans="1:16" ht="24">
      <c r="A668" s="243" t="s">
        <v>137</v>
      </c>
      <c r="B668" s="244" t="str">
        <f>Assets!$B$23</f>
        <v>Check-in infrastructure</v>
      </c>
      <c r="C668" s="245">
        <f>VLOOKUP(A668,Assets!$B$28:$C$47,2,FALSE)</f>
        <v>3.2</v>
      </c>
      <c r="D668" s="244" t="s">
        <v>399</v>
      </c>
      <c r="E668" s="246" t="str">
        <f t="shared" si="168"/>
        <v>V9.</v>
      </c>
      <c r="F668" s="246" t="str">
        <f t="shared" si="169"/>
        <v>V9</v>
      </c>
      <c r="G668" s="253" t="str">
        <f t="shared" si="170"/>
        <v>A18V9</v>
      </c>
      <c r="H668" s="270">
        <f>VLOOKUP(G668,'Assets+Vulnerabilities'!$H$4:$I$318,2,FALSE)</f>
        <v>3</v>
      </c>
      <c r="I668" s="255" t="s">
        <v>408</v>
      </c>
      <c r="J668" s="246" t="str">
        <f t="shared" si="171"/>
        <v>T2.</v>
      </c>
      <c r="K668" s="246" t="str">
        <f t="shared" si="172"/>
        <v>T2</v>
      </c>
      <c r="L668" s="267">
        <f>VLOOKUP(K668,Threats!$J$4:$K$33,2,FALSE)</f>
        <v>5</v>
      </c>
      <c r="M668" s="178" t="str">
        <f t="shared" si="173"/>
        <v>A18.V9.T2</v>
      </c>
      <c r="N668" s="297">
        <f>C668+H668+L668-3</f>
        <v>8.1999999999999993</v>
      </c>
      <c r="O668" s="273">
        <f t="shared" si="174"/>
        <v>8</v>
      </c>
      <c r="P668"/>
    </row>
    <row r="669" spans="1:16" ht="24">
      <c r="A669" s="243" t="s">
        <v>137</v>
      </c>
      <c r="B669" s="244" t="str">
        <f>Assets!$B$23</f>
        <v>Check-in infrastructure</v>
      </c>
      <c r="C669" s="245">
        <f>VLOOKUP(A669,Assets!$B$28:$C$47,2,FALSE)</f>
        <v>3.2</v>
      </c>
      <c r="D669" s="244" t="s">
        <v>399</v>
      </c>
      <c r="E669" s="246" t="str">
        <f t="shared" si="168"/>
        <v>V9.</v>
      </c>
      <c r="F669" s="246" t="str">
        <f t="shared" si="169"/>
        <v>V9</v>
      </c>
      <c r="G669" s="253" t="str">
        <f t="shared" si="170"/>
        <v>A18V9</v>
      </c>
      <c r="H669" s="270">
        <f>VLOOKUP(G669,'Assets+Vulnerabilities'!$H$4:$I$318,2,FALSE)</f>
        <v>3</v>
      </c>
      <c r="I669" s="255" t="s">
        <v>151</v>
      </c>
      <c r="J669" s="246" t="str">
        <f t="shared" si="171"/>
        <v>T5.</v>
      </c>
      <c r="K669" s="246" t="str">
        <f t="shared" si="172"/>
        <v>T5</v>
      </c>
      <c r="L669" s="267">
        <f>VLOOKUP(K669,Threats!$J$4:$K$33,2,FALSE)</f>
        <v>3</v>
      </c>
      <c r="M669" s="178" t="str">
        <f t="shared" si="173"/>
        <v>A18.V9.T5</v>
      </c>
      <c r="N669" s="297">
        <f t="shared" si="175"/>
        <v>7.1999999999999993</v>
      </c>
      <c r="O669" s="273">
        <f t="shared" si="174"/>
        <v>7</v>
      </c>
      <c r="P669"/>
    </row>
    <row r="670" spans="1:16" ht="24">
      <c r="A670" s="243" t="s">
        <v>137</v>
      </c>
      <c r="B670" s="244" t="str">
        <f>Assets!$B$23</f>
        <v>Check-in infrastructure</v>
      </c>
      <c r="C670" s="245">
        <f>VLOOKUP(A670,Assets!$B$28:$C$47,2,FALSE)</f>
        <v>3.2</v>
      </c>
      <c r="D670" s="244" t="s">
        <v>399</v>
      </c>
      <c r="E670" s="246" t="str">
        <f t="shared" si="168"/>
        <v>V9.</v>
      </c>
      <c r="F670" s="246" t="str">
        <f t="shared" si="169"/>
        <v>V9</v>
      </c>
      <c r="G670" s="253" t="str">
        <f t="shared" si="170"/>
        <v>A18V9</v>
      </c>
      <c r="H670" s="270">
        <f>VLOOKUP(G670,'Assets+Vulnerabilities'!$H$4:$I$318,2,FALSE)</f>
        <v>3</v>
      </c>
      <c r="I670" s="255" t="s">
        <v>412</v>
      </c>
      <c r="J670" s="246" t="str">
        <f t="shared" si="171"/>
        <v>T22</v>
      </c>
      <c r="K670" s="246" t="str">
        <f t="shared" si="172"/>
        <v>T22</v>
      </c>
      <c r="L670" s="267">
        <f>VLOOKUP(K670,Threats!$J$4:$K$33,2,FALSE)</f>
        <v>4</v>
      </c>
      <c r="M670" s="178" t="str">
        <f t="shared" si="173"/>
        <v>A18.V9.T22</v>
      </c>
      <c r="N670" s="297">
        <f t="shared" si="175"/>
        <v>8.1999999999999993</v>
      </c>
      <c r="O670" s="273">
        <f t="shared" si="174"/>
        <v>8</v>
      </c>
      <c r="P670"/>
    </row>
    <row r="671" spans="1:16" ht="24">
      <c r="A671" s="243" t="s">
        <v>137</v>
      </c>
      <c r="B671" s="244" t="str">
        <f>Assets!$B$23</f>
        <v>Check-in infrastructure</v>
      </c>
      <c r="C671" s="245">
        <f>VLOOKUP(A671,Assets!$B$28:$C$47,2,FALSE)</f>
        <v>3.2</v>
      </c>
      <c r="D671" s="244" t="s">
        <v>399</v>
      </c>
      <c r="E671" s="246" t="str">
        <f t="shared" si="168"/>
        <v>V9.</v>
      </c>
      <c r="F671" s="246" t="str">
        <f t="shared" si="169"/>
        <v>V9</v>
      </c>
      <c r="G671" s="253" t="str">
        <f t="shared" si="170"/>
        <v>A18V9</v>
      </c>
      <c r="H671" s="270">
        <f>VLOOKUP(G671,'Assets+Vulnerabilities'!$H$4:$I$318,2,FALSE)</f>
        <v>3</v>
      </c>
      <c r="I671" s="255" t="s">
        <v>434</v>
      </c>
      <c r="J671" s="246" t="str">
        <f t="shared" si="171"/>
        <v>T24</v>
      </c>
      <c r="K671" s="246" t="str">
        <f t="shared" si="172"/>
        <v>T24</v>
      </c>
      <c r="L671" s="267">
        <f>VLOOKUP(K671,Threats!$J$4:$K$33,2,FALSE)</f>
        <v>3</v>
      </c>
      <c r="M671" s="178" t="str">
        <f t="shared" si="173"/>
        <v>A18.V9.T24</v>
      </c>
      <c r="N671" s="297">
        <f t="shared" si="175"/>
        <v>7.1999999999999993</v>
      </c>
      <c r="O671" s="273">
        <f t="shared" si="174"/>
        <v>7</v>
      </c>
      <c r="P671"/>
    </row>
    <row r="672" spans="1:16" ht="24">
      <c r="A672" s="243" t="s">
        <v>137</v>
      </c>
      <c r="B672" s="244" t="str">
        <f>Assets!$B$23</f>
        <v>Check-in infrastructure</v>
      </c>
      <c r="C672" s="245">
        <f>VLOOKUP(A672,Assets!$B$28:$C$47,2,FALSE)</f>
        <v>3.2</v>
      </c>
      <c r="D672" s="244" t="s">
        <v>399</v>
      </c>
      <c r="E672" s="246" t="str">
        <f t="shared" si="168"/>
        <v>V9.</v>
      </c>
      <c r="F672" s="246" t="str">
        <f t="shared" si="169"/>
        <v>V9</v>
      </c>
      <c r="G672" s="253" t="str">
        <f t="shared" si="170"/>
        <v>A18V9</v>
      </c>
      <c r="H672" s="270">
        <f>VLOOKUP(G672,'Assets+Vulnerabilities'!$H$4:$I$318,2,FALSE)</f>
        <v>3</v>
      </c>
      <c r="I672" s="255" t="s">
        <v>413</v>
      </c>
      <c r="J672" s="246" t="str">
        <f t="shared" si="171"/>
        <v>T25</v>
      </c>
      <c r="K672" s="246" t="str">
        <f t="shared" si="172"/>
        <v>T25</v>
      </c>
      <c r="L672" s="267">
        <f>VLOOKUP(K672,Threats!$J$4:$K$33,2,FALSE)</f>
        <v>3</v>
      </c>
      <c r="M672" s="178" t="str">
        <f t="shared" si="173"/>
        <v>A18.V9.T25</v>
      </c>
      <c r="N672" s="297">
        <f t="shared" si="175"/>
        <v>7.1999999999999993</v>
      </c>
      <c r="O672" s="273">
        <f t="shared" si="174"/>
        <v>7</v>
      </c>
      <c r="P672"/>
    </row>
    <row r="673" spans="1:16" ht="24">
      <c r="A673" s="243" t="s">
        <v>137</v>
      </c>
      <c r="B673" s="244" t="str">
        <f>Assets!$B$23</f>
        <v>Check-in infrastructure</v>
      </c>
      <c r="C673" s="245">
        <f>VLOOKUP(A673,Assets!$B$28:$C$47,2,FALSE)</f>
        <v>3.2</v>
      </c>
      <c r="D673" s="244" t="s">
        <v>399</v>
      </c>
      <c r="E673" s="246" t="str">
        <f t="shared" si="168"/>
        <v>V9.</v>
      </c>
      <c r="F673" s="246" t="str">
        <f t="shared" si="169"/>
        <v>V9</v>
      </c>
      <c r="G673" s="253" t="str">
        <f t="shared" si="170"/>
        <v>A18V9</v>
      </c>
      <c r="H673" s="270">
        <f>VLOOKUP(G673,'Assets+Vulnerabilities'!$H$4:$I$318,2,FALSE)</f>
        <v>3</v>
      </c>
      <c r="I673" s="255" t="s">
        <v>428</v>
      </c>
      <c r="J673" s="246" t="str">
        <f t="shared" si="171"/>
        <v>T28</v>
      </c>
      <c r="K673" s="246" t="str">
        <f t="shared" si="172"/>
        <v>T28</v>
      </c>
      <c r="L673" s="267">
        <f>VLOOKUP(K673,Threats!$J$4:$K$33,2,FALSE)</f>
        <v>4</v>
      </c>
      <c r="M673" s="178" t="str">
        <f t="shared" si="173"/>
        <v>A18.V9.T28</v>
      </c>
      <c r="N673" s="297">
        <f t="shared" si="175"/>
        <v>8.1999999999999993</v>
      </c>
      <c r="O673" s="273">
        <f t="shared" si="174"/>
        <v>8</v>
      </c>
      <c r="P673"/>
    </row>
    <row r="674" spans="1:16" ht="48">
      <c r="A674" s="243" t="s">
        <v>137</v>
      </c>
      <c r="B674" s="244" t="str">
        <f>Assets!$B$23</f>
        <v>Check-in infrastructure</v>
      </c>
      <c r="C674" s="245">
        <f>VLOOKUP(A674,Assets!$B$28:$C$47,2,FALSE)</f>
        <v>3.2</v>
      </c>
      <c r="D674" s="244" t="s">
        <v>399</v>
      </c>
      <c r="E674" s="246" t="str">
        <f t="shared" si="168"/>
        <v>V9.</v>
      </c>
      <c r="F674" s="246" t="str">
        <f t="shared" si="169"/>
        <v>V9</v>
      </c>
      <c r="G674" s="253" t="str">
        <f t="shared" si="170"/>
        <v>A18V9</v>
      </c>
      <c r="H674" s="270">
        <f>VLOOKUP(G674,'Assets+Vulnerabilities'!$H$4:$I$318,2,FALSE)</f>
        <v>3</v>
      </c>
      <c r="I674" s="255" t="s">
        <v>479</v>
      </c>
      <c r="J674" s="246" t="str">
        <f t="shared" si="171"/>
        <v>T13</v>
      </c>
      <c r="K674" s="246" t="str">
        <f t="shared" si="172"/>
        <v>T13</v>
      </c>
      <c r="L674" s="267">
        <f>VLOOKUP(K674,Threats!$J$4:$K$33,2,FALSE)</f>
        <v>4</v>
      </c>
      <c r="M674" s="178" t="str">
        <f t="shared" si="173"/>
        <v>A18.V9.T13</v>
      </c>
      <c r="N674" s="297">
        <f t="shared" si="175"/>
        <v>8.1999999999999993</v>
      </c>
      <c r="O674" s="273">
        <f t="shared" si="174"/>
        <v>8</v>
      </c>
      <c r="P674"/>
    </row>
    <row r="675" spans="1:16" ht="24">
      <c r="A675" s="243" t="s">
        <v>137</v>
      </c>
      <c r="B675" s="244" t="str">
        <f>Assets!$B$23</f>
        <v>Check-in infrastructure</v>
      </c>
      <c r="C675" s="245">
        <f>VLOOKUP(A675,Assets!$B$28:$C$47,2,FALSE)</f>
        <v>3.2</v>
      </c>
      <c r="D675" s="244" t="s">
        <v>399</v>
      </c>
      <c r="E675" s="246" t="str">
        <f t="shared" si="168"/>
        <v>V9.</v>
      </c>
      <c r="F675" s="246" t="str">
        <f t="shared" si="169"/>
        <v>V9</v>
      </c>
      <c r="G675" s="253" t="str">
        <f t="shared" si="170"/>
        <v>A18V9</v>
      </c>
      <c r="H675" s="270">
        <f>VLOOKUP(G675,'Assets+Vulnerabilities'!$H$4:$I$318,2,FALSE)</f>
        <v>3</v>
      </c>
      <c r="I675" s="255" t="s">
        <v>409</v>
      </c>
      <c r="J675" s="246" t="str">
        <f t="shared" si="171"/>
        <v>T14</v>
      </c>
      <c r="K675" s="246" t="str">
        <f t="shared" si="172"/>
        <v>T14</v>
      </c>
      <c r="L675" s="267">
        <f>VLOOKUP(K675,Threats!$J$4:$K$33,2,FALSE)</f>
        <v>4</v>
      </c>
      <c r="M675" s="178" t="str">
        <f t="shared" si="173"/>
        <v>A18.V9.T14</v>
      </c>
      <c r="N675" s="297">
        <f t="shared" si="175"/>
        <v>8.1999999999999993</v>
      </c>
      <c r="O675" s="273">
        <f t="shared" si="174"/>
        <v>8</v>
      </c>
      <c r="P675"/>
    </row>
    <row r="676" spans="1:16" ht="36">
      <c r="A676" s="243" t="s">
        <v>137</v>
      </c>
      <c r="B676" s="244" t="str">
        <f>Assets!$B$23</f>
        <v>Check-in infrastructure</v>
      </c>
      <c r="C676" s="245">
        <f>VLOOKUP(A676,Assets!$B$28:$C$47,2,FALSE)</f>
        <v>3.2</v>
      </c>
      <c r="D676" s="244" t="s">
        <v>399</v>
      </c>
      <c r="E676" s="246" t="str">
        <f t="shared" si="168"/>
        <v>V9.</v>
      </c>
      <c r="F676" s="246" t="str">
        <f t="shared" si="169"/>
        <v>V9</v>
      </c>
      <c r="G676" s="253" t="str">
        <f t="shared" si="170"/>
        <v>A18V9</v>
      </c>
      <c r="H676" s="270">
        <f>VLOOKUP(G676,'Assets+Vulnerabilities'!$H$4:$I$318,2,FALSE)</f>
        <v>3</v>
      </c>
      <c r="I676" s="255" t="s">
        <v>417</v>
      </c>
      <c r="J676" s="246" t="str">
        <f t="shared" si="171"/>
        <v>T8.</v>
      </c>
      <c r="K676" s="246" t="str">
        <f t="shared" si="172"/>
        <v>T8</v>
      </c>
      <c r="L676" s="267">
        <f>VLOOKUP(K676,Threats!$J$4:$K$33,2,FALSE)</f>
        <v>4</v>
      </c>
      <c r="M676" s="178" t="str">
        <f t="shared" si="173"/>
        <v>A18.V9.T8</v>
      </c>
      <c r="N676" s="297">
        <f t="shared" ref="N676:N679" si="178">C676+H676+L676-3</f>
        <v>7.1999999999999993</v>
      </c>
      <c r="O676" s="273">
        <f t="shared" si="174"/>
        <v>7</v>
      </c>
      <c r="P676"/>
    </row>
    <row r="677" spans="1:16" ht="24">
      <c r="A677" s="243" t="s">
        <v>137</v>
      </c>
      <c r="B677" s="244" t="str">
        <f>Assets!$B$23</f>
        <v>Check-in infrastructure</v>
      </c>
      <c r="C677" s="245">
        <f>VLOOKUP(A677,Assets!$B$28:$C$47,2,FALSE)</f>
        <v>3.2</v>
      </c>
      <c r="D677" s="244" t="s">
        <v>399</v>
      </c>
      <c r="E677" s="246" t="str">
        <f t="shared" si="168"/>
        <v>V9.</v>
      </c>
      <c r="F677" s="246" t="str">
        <f t="shared" si="169"/>
        <v>V9</v>
      </c>
      <c r="G677" s="253" t="str">
        <f t="shared" si="170"/>
        <v>A18V9</v>
      </c>
      <c r="H677" s="270">
        <f>VLOOKUP(G677,'Assets+Vulnerabilities'!$H$4:$I$318,2,FALSE)</f>
        <v>3</v>
      </c>
      <c r="I677" s="255" t="s">
        <v>418</v>
      </c>
      <c r="J677" s="246" t="str">
        <f t="shared" si="171"/>
        <v>T9.</v>
      </c>
      <c r="K677" s="246" t="str">
        <f t="shared" si="172"/>
        <v>T9</v>
      </c>
      <c r="L677" s="267">
        <f>VLOOKUP(K677,Threats!$J$4:$K$33,2,FALSE)</f>
        <v>3</v>
      </c>
      <c r="M677" s="178" t="str">
        <f t="shared" si="173"/>
        <v>A18.V9.T9</v>
      </c>
      <c r="N677" s="297">
        <f t="shared" si="178"/>
        <v>6.1999999999999993</v>
      </c>
      <c r="O677" s="273">
        <f t="shared" si="174"/>
        <v>6</v>
      </c>
      <c r="P677"/>
    </row>
    <row r="678" spans="1:16" ht="24">
      <c r="A678" s="243" t="s">
        <v>137</v>
      </c>
      <c r="B678" s="244" t="str">
        <f>Assets!$B$23</f>
        <v>Check-in infrastructure</v>
      </c>
      <c r="C678" s="245">
        <f>VLOOKUP(A678,Assets!$B$28:$C$47,2,FALSE)</f>
        <v>3.2</v>
      </c>
      <c r="D678" s="244" t="s">
        <v>399</v>
      </c>
      <c r="E678" s="246" t="str">
        <f t="shared" si="168"/>
        <v>V9.</v>
      </c>
      <c r="F678" s="246" t="str">
        <f t="shared" si="169"/>
        <v>V9</v>
      </c>
      <c r="G678" s="253" t="str">
        <f t="shared" si="170"/>
        <v>A18V9</v>
      </c>
      <c r="H678" s="270">
        <f>VLOOKUP(G678,'Assets+Vulnerabilities'!$H$4:$I$318,2,FALSE)</f>
        <v>3</v>
      </c>
      <c r="I678" s="255" t="s">
        <v>436</v>
      </c>
      <c r="J678" s="246" t="str">
        <f t="shared" si="171"/>
        <v>T10</v>
      </c>
      <c r="K678" s="246" t="str">
        <f t="shared" si="172"/>
        <v>T10</v>
      </c>
      <c r="L678" s="267">
        <f>VLOOKUP(K678,Threats!$J$4:$K$33,2,FALSE)</f>
        <v>4</v>
      </c>
      <c r="M678" s="178" t="str">
        <f t="shared" si="173"/>
        <v>A18.V9.T10</v>
      </c>
      <c r="N678" s="297">
        <f t="shared" si="178"/>
        <v>7.1999999999999993</v>
      </c>
      <c r="O678" s="273">
        <f t="shared" si="174"/>
        <v>7</v>
      </c>
      <c r="P678"/>
    </row>
    <row r="679" spans="1:16" ht="24">
      <c r="A679" s="243" t="s">
        <v>137</v>
      </c>
      <c r="B679" s="244" t="str">
        <f>Assets!$B$23</f>
        <v>Check-in infrastructure</v>
      </c>
      <c r="C679" s="245">
        <f>VLOOKUP(A679,Assets!$B$28:$C$47,2,FALSE)</f>
        <v>3.2</v>
      </c>
      <c r="D679" s="244" t="s">
        <v>399</v>
      </c>
      <c r="E679" s="246" t="str">
        <f t="shared" si="168"/>
        <v>V9.</v>
      </c>
      <c r="F679" s="246" t="str">
        <f t="shared" si="169"/>
        <v>V9</v>
      </c>
      <c r="G679" s="253" t="str">
        <f t="shared" si="170"/>
        <v>A18V9</v>
      </c>
      <c r="H679" s="270">
        <f>VLOOKUP(G679,'Assets+Vulnerabilities'!$H$4:$I$318,2,FALSE)</f>
        <v>3</v>
      </c>
      <c r="I679" s="255" t="s">
        <v>406</v>
      </c>
      <c r="J679" s="246" t="str">
        <f t="shared" si="171"/>
        <v>T11</v>
      </c>
      <c r="K679" s="246" t="str">
        <f t="shared" si="172"/>
        <v>T11</v>
      </c>
      <c r="L679" s="267">
        <f>VLOOKUP(K679,Threats!$J$4:$K$33,2,FALSE)</f>
        <v>3</v>
      </c>
      <c r="M679" s="178" t="str">
        <f t="shared" si="173"/>
        <v>A18.V9.T11</v>
      </c>
      <c r="N679" s="297">
        <f t="shared" si="178"/>
        <v>6.1999999999999993</v>
      </c>
      <c r="O679" s="273">
        <f t="shared" si="174"/>
        <v>6</v>
      </c>
      <c r="P679"/>
    </row>
    <row r="680" spans="1:16" ht="24">
      <c r="A680" s="243" t="s">
        <v>137</v>
      </c>
      <c r="B680" s="244" t="str">
        <f>Assets!$B$23</f>
        <v>Check-in infrastructure</v>
      </c>
      <c r="C680" s="245">
        <f>VLOOKUP(A680,Assets!$B$28:$C$47,2,FALSE)</f>
        <v>3.2</v>
      </c>
      <c r="D680" s="244" t="s">
        <v>399</v>
      </c>
      <c r="E680" s="246" t="str">
        <f t="shared" si="168"/>
        <v>V9.</v>
      </c>
      <c r="F680" s="246" t="str">
        <f t="shared" si="169"/>
        <v>V9</v>
      </c>
      <c r="G680" s="253" t="str">
        <f t="shared" si="170"/>
        <v>A18V9</v>
      </c>
      <c r="H680" s="270">
        <f>VLOOKUP(G680,'Assets+Vulnerabilities'!$H$4:$I$318,2,FALSE)</f>
        <v>3</v>
      </c>
      <c r="I680" s="255" t="s">
        <v>409</v>
      </c>
      <c r="J680" s="246" t="str">
        <f t="shared" si="171"/>
        <v>T14</v>
      </c>
      <c r="K680" s="246" t="str">
        <f t="shared" si="172"/>
        <v>T14</v>
      </c>
      <c r="L680" s="267">
        <f>VLOOKUP(K680,Threats!$J$4:$K$33,2,FALSE)</f>
        <v>4</v>
      </c>
      <c r="M680" s="178" t="str">
        <f t="shared" si="173"/>
        <v>A18.V9.T14</v>
      </c>
      <c r="N680" s="297">
        <f t="shared" si="175"/>
        <v>8.1999999999999993</v>
      </c>
      <c r="O680" s="273">
        <f t="shared" si="174"/>
        <v>8</v>
      </c>
      <c r="P680"/>
    </row>
    <row r="681" spans="1:16" ht="24">
      <c r="A681" s="243" t="s">
        <v>137</v>
      </c>
      <c r="B681" s="244" t="str">
        <f>Assets!$B$23</f>
        <v>Check-in infrastructure</v>
      </c>
      <c r="C681" s="245">
        <f>VLOOKUP(A681,Assets!$B$28:$C$47,2,FALSE)</f>
        <v>3.2</v>
      </c>
      <c r="D681" s="244" t="s">
        <v>399</v>
      </c>
      <c r="E681" s="246" t="str">
        <f t="shared" si="168"/>
        <v>V9.</v>
      </c>
      <c r="F681" s="246" t="str">
        <f t="shared" si="169"/>
        <v>V9</v>
      </c>
      <c r="G681" s="253" t="str">
        <f t="shared" si="170"/>
        <v>A18V9</v>
      </c>
      <c r="H681" s="270">
        <f>VLOOKUP(G681,'Assets+Vulnerabilities'!$H$4:$I$318,2,FALSE)</f>
        <v>3</v>
      </c>
      <c r="I681" s="255" t="s">
        <v>420</v>
      </c>
      <c r="J681" s="246" t="str">
        <f t="shared" si="171"/>
        <v>T30</v>
      </c>
      <c r="K681" s="246" t="str">
        <f t="shared" si="172"/>
        <v>T30</v>
      </c>
      <c r="L681" s="267">
        <f>VLOOKUP(K681,Threats!$J$4:$K$33,2,FALSE)</f>
        <v>4</v>
      </c>
      <c r="M681" s="178" t="str">
        <f t="shared" si="173"/>
        <v>A18.V9.T30</v>
      </c>
      <c r="N681" s="297">
        <f t="shared" ref="N681:N682" si="179">C681+H681+L681-3</f>
        <v>7.1999999999999993</v>
      </c>
      <c r="O681" s="273">
        <f t="shared" si="174"/>
        <v>7</v>
      </c>
      <c r="P681"/>
    </row>
    <row r="682" spans="1:16" ht="24">
      <c r="A682" s="243" t="s">
        <v>137</v>
      </c>
      <c r="B682" s="244" t="str">
        <f>Assets!$B$23</f>
        <v>Check-in infrastructure</v>
      </c>
      <c r="C682" s="245">
        <f>VLOOKUP(A682,Assets!$B$28:$C$47,2,FALSE)</f>
        <v>3.2</v>
      </c>
      <c r="D682" s="244" t="s">
        <v>399</v>
      </c>
      <c r="E682" s="246" t="str">
        <f t="shared" si="168"/>
        <v>V9.</v>
      </c>
      <c r="F682" s="246" t="str">
        <f t="shared" si="169"/>
        <v>V9</v>
      </c>
      <c r="G682" s="253" t="str">
        <f t="shared" si="170"/>
        <v>A18V9</v>
      </c>
      <c r="H682" s="270">
        <f>VLOOKUP(G682,'Assets+Vulnerabilities'!$H$4:$I$318,2,FALSE)</f>
        <v>3</v>
      </c>
      <c r="I682" s="255" t="s">
        <v>418</v>
      </c>
      <c r="J682" s="246" t="str">
        <f t="shared" si="171"/>
        <v>T9.</v>
      </c>
      <c r="K682" s="246" t="str">
        <f t="shared" si="172"/>
        <v>T9</v>
      </c>
      <c r="L682" s="267">
        <f>VLOOKUP(K682,Threats!$J$4:$K$33,2,FALSE)</f>
        <v>3</v>
      </c>
      <c r="M682" s="178" t="str">
        <f t="shared" si="173"/>
        <v>A18.V9.T9</v>
      </c>
      <c r="N682" s="297">
        <f t="shared" si="179"/>
        <v>6.1999999999999993</v>
      </c>
      <c r="O682" s="273">
        <f t="shared" si="174"/>
        <v>6</v>
      </c>
      <c r="P682"/>
    </row>
    <row r="683" spans="1:16" ht="24">
      <c r="A683" s="243" t="s">
        <v>137</v>
      </c>
      <c r="B683" s="244" t="str">
        <f>Assets!$B$23</f>
        <v>Check-in infrastructure</v>
      </c>
      <c r="C683" s="245">
        <f>VLOOKUP(A683,Assets!$B$28:$C$47,2,FALSE)</f>
        <v>3.2</v>
      </c>
      <c r="D683" s="244" t="s">
        <v>399</v>
      </c>
      <c r="E683" s="246" t="str">
        <f t="shared" si="168"/>
        <v>V9.</v>
      </c>
      <c r="F683" s="246" t="str">
        <f t="shared" si="169"/>
        <v>V9</v>
      </c>
      <c r="G683" s="253" t="str">
        <f t="shared" si="170"/>
        <v>A18V9</v>
      </c>
      <c r="H683" s="270">
        <f>VLOOKUP(G683,'Assets+Vulnerabilities'!$H$4:$I$318,2,FALSE)</f>
        <v>3</v>
      </c>
      <c r="I683" s="255" t="s">
        <v>412</v>
      </c>
      <c r="J683" s="246" t="str">
        <f t="shared" si="171"/>
        <v>T22</v>
      </c>
      <c r="K683" s="246" t="str">
        <f t="shared" si="172"/>
        <v>T22</v>
      </c>
      <c r="L683" s="267">
        <f>VLOOKUP(K683,Threats!$J$4:$K$33,2,FALSE)</f>
        <v>4</v>
      </c>
      <c r="M683" s="178" t="str">
        <f t="shared" si="173"/>
        <v>A18.V9.T22</v>
      </c>
      <c r="N683" s="297">
        <f t="shared" si="175"/>
        <v>8.1999999999999993</v>
      </c>
      <c r="O683" s="273">
        <f t="shared" si="174"/>
        <v>8</v>
      </c>
      <c r="P683"/>
    </row>
    <row r="684" spans="1:16" ht="24">
      <c r="A684" s="243" t="s">
        <v>140</v>
      </c>
      <c r="B684" s="244" t="str">
        <f>Assets!$B$24</f>
        <v>Airport facilities</v>
      </c>
      <c r="C684" s="245">
        <f>VLOOKUP(A684,Assets!$B$28:$C$47,2,FALSE)</f>
        <v>3.4</v>
      </c>
      <c r="D684" s="244" t="s">
        <v>145</v>
      </c>
      <c r="E684" s="246" t="str">
        <f t="shared" si="168"/>
        <v>V2.</v>
      </c>
      <c r="F684" s="246" t="str">
        <f t="shared" si="169"/>
        <v>V2</v>
      </c>
      <c r="G684" s="253" t="str">
        <f t="shared" si="170"/>
        <v>A19V2</v>
      </c>
      <c r="H684" s="270">
        <f>VLOOKUP(G684,'Assets+Vulnerabilities'!$H$4:$I$318,2,FALSE)</f>
        <v>3</v>
      </c>
      <c r="I684" s="255" t="s">
        <v>406</v>
      </c>
      <c r="J684" s="246" t="str">
        <f t="shared" si="171"/>
        <v>T11</v>
      </c>
      <c r="K684" s="246" t="str">
        <f t="shared" si="172"/>
        <v>T11</v>
      </c>
      <c r="L684" s="267">
        <f>VLOOKUP(K684,Threats!$J$4:$K$33,2,FALSE)</f>
        <v>3</v>
      </c>
      <c r="M684" s="178" t="str">
        <f t="shared" si="173"/>
        <v>A19.V2.T11</v>
      </c>
      <c r="N684" s="297">
        <f t="shared" ref="N684:N686" si="180">C684+H684+L684-3</f>
        <v>6.4</v>
      </c>
      <c r="O684" s="273">
        <f t="shared" si="174"/>
        <v>6</v>
      </c>
      <c r="P684"/>
    </row>
    <row r="685" spans="1:16" ht="24">
      <c r="A685" s="243" t="s">
        <v>140</v>
      </c>
      <c r="B685" s="244" t="str">
        <f>Assets!$B$24</f>
        <v>Airport facilities</v>
      </c>
      <c r="C685" s="245">
        <f>VLOOKUP(A685,Assets!$B$28:$C$47,2,FALSE)</f>
        <v>3.4</v>
      </c>
      <c r="D685" s="244" t="s">
        <v>145</v>
      </c>
      <c r="E685" s="246" t="str">
        <f t="shared" si="168"/>
        <v>V2.</v>
      </c>
      <c r="F685" s="246" t="str">
        <f t="shared" si="169"/>
        <v>V2</v>
      </c>
      <c r="G685" s="253" t="str">
        <f t="shared" si="170"/>
        <v>A19V2</v>
      </c>
      <c r="H685" s="270">
        <f>VLOOKUP(G685,'Assets+Vulnerabilities'!$H$4:$I$318,2,FALSE)</f>
        <v>3</v>
      </c>
      <c r="I685" s="255" t="s">
        <v>480</v>
      </c>
      <c r="J685" s="246" t="str">
        <f t="shared" si="171"/>
        <v>T12</v>
      </c>
      <c r="K685" s="246" t="str">
        <f t="shared" si="172"/>
        <v>T12</v>
      </c>
      <c r="L685" s="267">
        <f>VLOOKUP(K685,Threats!$J$4:$K$33,2,FALSE)</f>
        <v>4</v>
      </c>
      <c r="M685" s="178" t="str">
        <f t="shared" si="173"/>
        <v>A19.V2.T12</v>
      </c>
      <c r="N685" s="297">
        <f t="shared" si="180"/>
        <v>7.4</v>
      </c>
      <c r="O685" s="273">
        <f t="shared" si="174"/>
        <v>7</v>
      </c>
      <c r="P685"/>
    </row>
    <row r="686" spans="1:16" ht="24">
      <c r="A686" s="243" t="s">
        <v>140</v>
      </c>
      <c r="B686" s="244" t="str">
        <f>Assets!$B$24</f>
        <v>Airport facilities</v>
      </c>
      <c r="C686" s="245">
        <f>VLOOKUP(A686,Assets!$B$28:$C$47,2,FALSE)</f>
        <v>3.4</v>
      </c>
      <c r="D686" s="244" t="s">
        <v>145</v>
      </c>
      <c r="E686" s="246" t="str">
        <f t="shared" si="168"/>
        <v>V2.</v>
      </c>
      <c r="F686" s="246" t="str">
        <f t="shared" si="169"/>
        <v>V2</v>
      </c>
      <c r="G686" s="253" t="str">
        <f t="shared" si="170"/>
        <v>A19V2</v>
      </c>
      <c r="H686" s="270">
        <f>VLOOKUP(G686,'Assets+Vulnerabilities'!$H$4:$I$318,2,FALSE)</f>
        <v>3</v>
      </c>
      <c r="I686" s="255" t="s">
        <v>420</v>
      </c>
      <c r="J686" s="246" t="str">
        <f t="shared" si="171"/>
        <v>T30</v>
      </c>
      <c r="K686" s="246" t="str">
        <f t="shared" si="172"/>
        <v>T30</v>
      </c>
      <c r="L686" s="267">
        <f>VLOOKUP(K686,Threats!$J$4:$K$33,2,FALSE)</f>
        <v>4</v>
      </c>
      <c r="M686" s="178" t="str">
        <f t="shared" si="173"/>
        <v>A19.V2.T30</v>
      </c>
      <c r="N686" s="297">
        <f t="shared" si="180"/>
        <v>7.4</v>
      </c>
      <c r="O686" s="273">
        <f t="shared" si="174"/>
        <v>7</v>
      </c>
      <c r="P686"/>
    </row>
    <row r="687" spans="1:16" ht="24">
      <c r="A687" s="243" t="s">
        <v>140</v>
      </c>
      <c r="B687" s="244" t="str">
        <f>Assets!$B$24</f>
        <v>Airport facilities</v>
      </c>
      <c r="C687" s="245">
        <f>VLOOKUP(A687,Assets!$B$28:$C$47,2,FALSE)</f>
        <v>3.4</v>
      </c>
      <c r="D687" s="244" t="s">
        <v>145</v>
      </c>
      <c r="E687" s="246" t="str">
        <f t="shared" si="168"/>
        <v>V2.</v>
      </c>
      <c r="F687" s="246" t="str">
        <f t="shared" si="169"/>
        <v>V2</v>
      </c>
      <c r="G687" s="253" t="str">
        <f t="shared" si="170"/>
        <v>A19V2</v>
      </c>
      <c r="H687" s="270">
        <f>VLOOKUP(G687,'Assets+Vulnerabilities'!$H$4:$I$318,2,FALSE)</f>
        <v>3</v>
      </c>
      <c r="I687" s="255" t="s">
        <v>410</v>
      </c>
      <c r="J687" s="246" t="str">
        <f t="shared" si="171"/>
        <v>T1.</v>
      </c>
      <c r="K687" s="246" t="str">
        <f t="shared" si="172"/>
        <v>T1</v>
      </c>
      <c r="L687" s="267">
        <f>VLOOKUP(K687,Threats!$J$4:$K$33,2,FALSE)</f>
        <v>3</v>
      </c>
      <c r="M687" s="178" t="str">
        <f t="shared" si="173"/>
        <v>A19.V2.T1</v>
      </c>
      <c r="N687" s="297">
        <f t="shared" si="175"/>
        <v>7.4</v>
      </c>
      <c r="O687" s="273">
        <f t="shared" si="174"/>
        <v>7</v>
      </c>
      <c r="P687"/>
    </row>
    <row r="688" spans="1:16" ht="24">
      <c r="A688" s="243" t="s">
        <v>140</v>
      </c>
      <c r="B688" s="244" t="str">
        <f>Assets!$B$24</f>
        <v>Airport facilities</v>
      </c>
      <c r="C688" s="245">
        <f>VLOOKUP(A688,Assets!$B$28:$C$47,2,FALSE)</f>
        <v>3.4</v>
      </c>
      <c r="D688" s="244" t="s">
        <v>145</v>
      </c>
      <c r="E688" s="246" t="str">
        <f t="shared" si="168"/>
        <v>V2.</v>
      </c>
      <c r="F688" s="246" t="str">
        <f t="shared" si="169"/>
        <v>V2</v>
      </c>
      <c r="G688" s="253" t="str">
        <f t="shared" si="170"/>
        <v>A19V2</v>
      </c>
      <c r="H688" s="270">
        <f>VLOOKUP(G688,'Assets+Vulnerabilities'!$H$4:$I$318,2,FALSE)</f>
        <v>3</v>
      </c>
      <c r="I688" s="255" t="s">
        <v>412</v>
      </c>
      <c r="J688" s="246" t="str">
        <f t="shared" si="171"/>
        <v>T22</v>
      </c>
      <c r="K688" s="246" t="str">
        <f t="shared" si="172"/>
        <v>T22</v>
      </c>
      <c r="L688" s="267">
        <f>VLOOKUP(K688,Threats!$J$4:$K$33,2,FALSE)</f>
        <v>4</v>
      </c>
      <c r="M688" s="178" t="str">
        <f t="shared" si="173"/>
        <v>A19.V2.T22</v>
      </c>
      <c r="N688" s="297">
        <f t="shared" si="175"/>
        <v>8.4</v>
      </c>
      <c r="O688" s="273">
        <f t="shared" si="174"/>
        <v>8</v>
      </c>
      <c r="P688"/>
    </row>
    <row r="689" spans="1:16" ht="24">
      <c r="A689" s="243" t="s">
        <v>140</v>
      </c>
      <c r="B689" s="244" t="str">
        <f>Assets!$B$24</f>
        <v>Airport facilities</v>
      </c>
      <c r="C689" s="245">
        <f>VLOOKUP(A689,Assets!$B$28:$C$47,2,FALSE)</f>
        <v>3.4</v>
      </c>
      <c r="D689" s="244" t="s">
        <v>145</v>
      </c>
      <c r="E689" s="246" t="str">
        <f t="shared" si="168"/>
        <v>V2.</v>
      </c>
      <c r="F689" s="246" t="str">
        <f t="shared" si="169"/>
        <v>V2</v>
      </c>
      <c r="G689" s="253" t="str">
        <f t="shared" si="170"/>
        <v>A19V2</v>
      </c>
      <c r="H689" s="270">
        <f>VLOOKUP(G689,'Assets+Vulnerabilities'!$H$4:$I$318,2,FALSE)</f>
        <v>3</v>
      </c>
      <c r="I689" s="255" t="s">
        <v>413</v>
      </c>
      <c r="J689" s="246" t="str">
        <f t="shared" si="171"/>
        <v>T25</v>
      </c>
      <c r="K689" s="246" t="str">
        <f t="shared" si="172"/>
        <v>T25</v>
      </c>
      <c r="L689" s="267">
        <f>VLOOKUP(K689,Threats!$J$4:$K$33,2,FALSE)</f>
        <v>3</v>
      </c>
      <c r="M689" s="178" t="str">
        <f t="shared" si="173"/>
        <v>A19.V2.T25</v>
      </c>
      <c r="N689" s="297">
        <f t="shared" si="175"/>
        <v>7.4</v>
      </c>
      <c r="O689" s="273">
        <f t="shared" si="174"/>
        <v>7</v>
      </c>
      <c r="P689"/>
    </row>
    <row r="690" spans="1:16" ht="24">
      <c r="A690" s="243" t="s">
        <v>140</v>
      </c>
      <c r="B690" s="244" t="str">
        <f>Assets!$B$24</f>
        <v>Airport facilities</v>
      </c>
      <c r="C690" s="245">
        <f>VLOOKUP(A690,Assets!$B$28:$C$47,2,FALSE)</f>
        <v>3.4</v>
      </c>
      <c r="D690" s="244" t="s">
        <v>145</v>
      </c>
      <c r="E690" s="246" t="str">
        <f t="shared" si="168"/>
        <v>V2.</v>
      </c>
      <c r="F690" s="246" t="str">
        <f t="shared" si="169"/>
        <v>V2</v>
      </c>
      <c r="G690" s="253" t="str">
        <f t="shared" si="170"/>
        <v>A19V2</v>
      </c>
      <c r="H690" s="270">
        <f>VLOOKUP(G690,'Assets+Vulnerabilities'!$H$4:$I$318,2,FALSE)</f>
        <v>3</v>
      </c>
      <c r="I690" s="255" t="s">
        <v>408</v>
      </c>
      <c r="J690" s="246" t="str">
        <f t="shared" si="171"/>
        <v>T2.</v>
      </c>
      <c r="K690" s="246" t="str">
        <f t="shared" si="172"/>
        <v>T2</v>
      </c>
      <c r="L690" s="267">
        <f>VLOOKUP(K690,Threats!$J$4:$K$33,2,FALSE)</f>
        <v>5</v>
      </c>
      <c r="M690" s="178" t="str">
        <f t="shared" si="173"/>
        <v>A19.V2.T2</v>
      </c>
      <c r="N690" s="297">
        <f t="shared" ref="N690:N691" si="181">C690+H690+L690-3</f>
        <v>8.4</v>
      </c>
      <c r="O690" s="273">
        <f t="shared" si="174"/>
        <v>8</v>
      </c>
      <c r="P690"/>
    </row>
    <row r="691" spans="1:16" ht="36">
      <c r="A691" s="243" t="s">
        <v>140</v>
      </c>
      <c r="B691" s="244" t="str">
        <f>Assets!$B$24</f>
        <v>Airport facilities</v>
      </c>
      <c r="C691" s="245">
        <f>VLOOKUP(A691,Assets!$B$28:$C$47,2,FALSE)</f>
        <v>3.4</v>
      </c>
      <c r="D691" s="244" t="s">
        <v>374</v>
      </c>
      <c r="E691" s="246" t="str">
        <f t="shared" si="168"/>
        <v>V4.</v>
      </c>
      <c r="F691" s="246" t="str">
        <f t="shared" si="169"/>
        <v>V4</v>
      </c>
      <c r="G691" s="253" t="str">
        <f t="shared" si="170"/>
        <v>A19V4</v>
      </c>
      <c r="H691" s="270">
        <f>VLOOKUP(G691,'Assets+Vulnerabilities'!$H$4:$I$318,2,FALSE)</f>
        <v>4</v>
      </c>
      <c r="I691" s="255" t="s">
        <v>150</v>
      </c>
      <c r="J691" s="246" t="str">
        <f t="shared" si="171"/>
        <v>T3.</v>
      </c>
      <c r="K691" s="246" t="str">
        <f t="shared" si="172"/>
        <v>T3</v>
      </c>
      <c r="L691" s="267">
        <f>VLOOKUP(K691,Threats!$J$4:$K$33,2,FALSE)</f>
        <v>4</v>
      </c>
      <c r="M691" s="178" t="str">
        <f t="shared" si="173"/>
        <v>A19.V4.T3</v>
      </c>
      <c r="N691" s="297">
        <f t="shared" si="181"/>
        <v>8.4</v>
      </c>
      <c r="O691" s="273">
        <f t="shared" si="174"/>
        <v>8</v>
      </c>
      <c r="P691"/>
    </row>
    <row r="692" spans="1:16" ht="24">
      <c r="A692" s="243" t="s">
        <v>140</v>
      </c>
      <c r="B692" s="244" t="str">
        <f>Assets!$B$24</f>
        <v>Airport facilities</v>
      </c>
      <c r="C692" s="245">
        <f>VLOOKUP(A692,Assets!$B$28:$C$47,2,FALSE)</f>
        <v>3.4</v>
      </c>
      <c r="D692" s="244" t="s">
        <v>374</v>
      </c>
      <c r="E692" s="246" t="str">
        <f t="shared" si="168"/>
        <v>V4.</v>
      </c>
      <c r="F692" s="246" t="str">
        <f t="shared" si="169"/>
        <v>V4</v>
      </c>
      <c r="G692" s="253" t="str">
        <f t="shared" si="170"/>
        <v>A19V4</v>
      </c>
      <c r="H692" s="270">
        <f>VLOOKUP(G692,'Assets+Vulnerabilities'!$H$4:$I$318,2,FALSE)</f>
        <v>4</v>
      </c>
      <c r="I692" s="255" t="s">
        <v>151</v>
      </c>
      <c r="J692" s="246" t="str">
        <f t="shared" si="171"/>
        <v>T5.</v>
      </c>
      <c r="K692" s="246" t="str">
        <f t="shared" si="172"/>
        <v>T5</v>
      </c>
      <c r="L692" s="267">
        <f>VLOOKUP(K692,Threats!$J$4:$K$33,2,FALSE)</f>
        <v>3</v>
      </c>
      <c r="M692" s="178" t="str">
        <f t="shared" si="173"/>
        <v>A19.V4.T5</v>
      </c>
      <c r="N692" s="297">
        <f t="shared" si="175"/>
        <v>8.4</v>
      </c>
      <c r="O692" s="273">
        <f t="shared" si="174"/>
        <v>8</v>
      </c>
      <c r="P692"/>
    </row>
    <row r="693" spans="1:16" ht="24">
      <c r="A693" s="243" t="s">
        <v>140</v>
      </c>
      <c r="B693" s="244" t="str">
        <f>Assets!$B$24</f>
        <v>Airport facilities</v>
      </c>
      <c r="C693" s="245">
        <f>VLOOKUP(A693,Assets!$B$28:$C$47,2,FALSE)</f>
        <v>3.4</v>
      </c>
      <c r="D693" s="244" t="s">
        <v>375</v>
      </c>
      <c r="E693" s="246" t="str">
        <f t="shared" si="168"/>
        <v>V5.</v>
      </c>
      <c r="F693" s="246" t="str">
        <f t="shared" si="169"/>
        <v>V5</v>
      </c>
      <c r="G693" s="253" t="str">
        <f t="shared" si="170"/>
        <v>A19V5</v>
      </c>
      <c r="H693" s="270">
        <f>VLOOKUP(G693,'Assets+Vulnerabilities'!$H$4:$I$318,2,FALSE)</f>
        <v>3</v>
      </c>
      <c r="I693" s="255" t="s">
        <v>431</v>
      </c>
      <c r="J693" s="246" t="str">
        <f t="shared" si="171"/>
        <v>T6.</v>
      </c>
      <c r="K693" s="246" t="str">
        <f t="shared" si="172"/>
        <v>T6</v>
      </c>
      <c r="L693" s="267">
        <f>VLOOKUP(K693,Threats!$J$4:$K$33,2,FALSE)</f>
        <v>4</v>
      </c>
      <c r="M693" s="178" t="str">
        <f t="shared" si="173"/>
        <v>A19.V5.T6</v>
      </c>
      <c r="N693" s="297">
        <f t="shared" ref="N693:N699" si="182">C693+H693+L693-3</f>
        <v>7.4</v>
      </c>
      <c r="O693" s="273">
        <f t="shared" si="174"/>
        <v>7</v>
      </c>
      <c r="P693"/>
    </row>
    <row r="694" spans="1:16" ht="36">
      <c r="A694" s="243" t="s">
        <v>140</v>
      </c>
      <c r="B694" s="244" t="str">
        <f>Assets!$B$24</f>
        <v>Airport facilities</v>
      </c>
      <c r="C694" s="245">
        <f>VLOOKUP(A694,Assets!$B$28:$C$47,2,FALSE)</f>
        <v>3.4</v>
      </c>
      <c r="D694" s="244" t="s">
        <v>375</v>
      </c>
      <c r="E694" s="246" t="str">
        <f t="shared" si="168"/>
        <v>V5.</v>
      </c>
      <c r="F694" s="246" t="str">
        <f t="shared" si="169"/>
        <v>V5</v>
      </c>
      <c r="G694" s="253" t="str">
        <f t="shared" si="170"/>
        <v>A19V5</v>
      </c>
      <c r="H694" s="270">
        <f>VLOOKUP(G694,'Assets+Vulnerabilities'!$H$4:$I$318,2,FALSE)</f>
        <v>3</v>
      </c>
      <c r="I694" s="255" t="s">
        <v>417</v>
      </c>
      <c r="J694" s="246" t="str">
        <f t="shared" si="171"/>
        <v>T8.</v>
      </c>
      <c r="K694" s="246" t="str">
        <f t="shared" si="172"/>
        <v>T8</v>
      </c>
      <c r="L694" s="267">
        <f>VLOOKUP(K694,Threats!$J$4:$K$33,2,FALSE)</f>
        <v>4</v>
      </c>
      <c r="M694" s="178" t="str">
        <f t="shared" si="173"/>
        <v>A19.V5.T8</v>
      </c>
      <c r="N694" s="297">
        <f t="shared" si="182"/>
        <v>7.4</v>
      </c>
      <c r="O694" s="273">
        <f t="shared" si="174"/>
        <v>7</v>
      </c>
      <c r="P694"/>
    </row>
    <row r="695" spans="1:16" ht="24">
      <c r="A695" s="243" t="s">
        <v>140</v>
      </c>
      <c r="B695" s="244" t="str">
        <f>Assets!$B$24</f>
        <v>Airport facilities</v>
      </c>
      <c r="C695" s="245">
        <f>VLOOKUP(A695,Assets!$B$28:$C$47,2,FALSE)</f>
        <v>3.4</v>
      </c>
      <c r="D695" s="244" t="s">
        <v>375</v>
      </c>
      <c r="E695" s="246" t="str">
        <f t="shared" si="168"/>
        <v>V5.</v>
      </c>
      <c r="F695" s="246" t="str">
        <f t="shared" si="169"/>
        <v>V5</v>
      </c>
      <c r="G695" s="253" t="str">
        <f t="shared" si="170"/>
        <v>A19V5</v>
      </c>
      <c r="H695" s="270">
        <f>VLOOKUP(G695,'Assets+Vulnerabilities'!$H$4:$I$318,2,FALSE)</f>
        <v>3</v>
      </c>
      <c r="I695" s="255" t="s">
        <v>418</v>
      </c>
      <c r="J695" s="246" t="str">
        <f t="shared" si="171"/>
        <v>T9.</v>
      </c>
      <c r="K695" s="246" t="str">
        <f t="shared" si="172"/>
        <v>T9</v>
      </c>
      <c r="L695" s="267">
        <f>VLOOKUP(K695,Threats!$J$4:$K$33,2,FALSE)</f>
        <v>3</v>
      </c>
      <c r="M695" s="178" t="str">
        <f t="shared" si="173"/>
        <v>A19.V5.T9</v>
      </c>
      <c r="N695" s="297">
        <f t="shared" si="182"/>
        <v>6.4</v>
      </c>
      <c r="O695" s="273">
        <f t="shared" si="174"/>
        <v>6</v>
      </c>
      <c r="P695"/>
    </row>
    <row r="696" spans="1:16" ht="24">
      <c r="A696" s="243" t="s">
        <v>140</v>
      </c>
      <c r="B696" s="244" t="str">
        <f>Assets!$B$24</f>
        <v>Airport facilities</v>
      </c>
      <c r="C696" s="245">
        <f>VLOOKUP(A696,Assets!$B$28:$C$47,2,FALSE)</f>
        <v>3.4</v>
      </c>
      <c r="D696" s="244" t="s">
        <v>375</v>
      </c>
      <c r="E696" s="246" t="str">
        <f t="shared" si="168"/>
        <v>V5.</v>
      </c>
      <c r="F696" s="246" t="str">
        <f t="shared" si="169"/>
        <v>V5</v>
      </c>
      <c r="G696" s="253" t="str">
        <f t="shared" si="170"/>
        <v>A19V5</v>
      </c>
      <c r="H696" s="270">
        <f>VLOOKUP(G696,'Assets+Vulnerabilities'!$H$4:$I$318,2,FALSE)</f>
        <v>3</v>
      </c>
      <c r="I696" s="255" t="s">
        <v>152</v>
      </c>
      <c r="J696" s="246" t="str">
        <f t="shared" si="171"/>
        <v>T7.</v>
      </c>
      <c r="K696" s="246" t="str">
        <f t="shared" si="172"/>
        <v>T7</v>
      </c>
      <c r="L696" s="267">
        <f>VLOOKUP(K696,Threats!$J$4:$K$33,2,FALSE)</f>
        <v>4</v>
      </c>
      <c r="M696" s="178" t="str">
        <f t="shared" si="173"/>
        <v>A19.V5.T7</v>
      </c>
      <c r="N696" s="297">
        <f t="shared" si="182"/>
        <v>7.4</v>
      </c>
      <c r="O696" s="273">
        <f t="shared" si="174"/>
        <v>7</v>
      </c>
      <c r="P696"/>
    </row>
    <row r="697" spans="1:16" ht="24">
      <c r="A697" s="243" t="s">
        <v>140</v>
      </c>
      <c r="B697" s="244" t="str">
        <f>Assets!$B$24</f>
        <v>Airport facilities</v>
      </c>
      <c r="C697" s="245">
        <f>VLOOKUP(A697,Assets!$B$28:$C$47,2,FALSE)</f>
        <v>3.4</v>
      </c>
      <c r="D697" s="244" t="s">
        <v>375</v>
      </c>
      <c r="E697" s="246" t="str">
        <f t="shared" si="168"/>
        <v>V5.</v>
      </c>
      <c r="F697" s="246" t="str">
        <f t="shared" si="169"/>
        <v>V5</v>
      </c>
      <c r="G697" s="253" t="str">
        <f t="shared" si="170"/>
        <v>A19V5</v>
      </c>
      <c r="H697" s="270">
        <f>VLOOKUP(G697,'Assets+Vulnerabilities'!$H$4:$I$318,2,FALSE)</f>
        <v>3</v>
      </c>
      <c r="I697" s="255" t="s">
        <v>436</v>
      </c>
      <c r="J697" s="246" t="str">
        <f t="shared" si="171"/>
        <v>T10</v>
      </c>
      <c r="K697" s="246" t="str">
        <f t="shared" si="172"/>
        <v>T10</v>
      </c>
      <c r="L697" s="267">
        <f>VLOOKUP(K697,Threats!$J$4:$K$33,2,FALSE)</f>
        <v>4</v>
      </c>
      <c r="M697" s="178" t="str">
        <f t="shared" si="173"/>
        <v>A19.V5.T10</v>
      </c>
      <c r="N697" s="297">
        <f t="shared" si="182"/>
        <v>7.4</v>
      </c>
      <c r="O697" s="273">
        <f t="shared" si="174"/>
        <v>7</v>
      </c>
      <c r="P697"/>
    </row>
    <row r="698" spans="1:16" ht="24">
      <c r="A698" s="243" t="s">
        <v>140</v>
      </c>
      <c r="B698" s="244" t="str">
        <f>Assets!$B$24</f>
        <v>Airport facilities</v>
      </c>
      <c r="C698" s="245">
        <f>VLOOKUP(A698,Assets!$B$28:$C$47,2,FALSE)</f>
        <v>3.4</v>
      </c>
      <c r="D698" s="244" t="s">
        <v>375</v>
      </c>
      <c r="E698" s="246" t="str">
        <f t="shared" si="168"/>
        <v>V5.</v>
      </c>
      <c r="F698" s="246" t="str">
        <f t="shared" si="169"/>
        <v>V5</v>
      </c>
      <c r="G698" s="253" t="str">
        <f t="shared" si="170"/>
        <v>A19V5</v>
      </c>
      <c r="H698" s="270">
        <f>VLOOKUP(G698,'Assets+Vulnerabilities'!$H$4:$I$318,2,FALSE)</f>
        <v>3</v>
      </c>
      <c r="I698" s="255" t="s">
        <v>406</v>
      </c>
      <c r="J698" s="246" t="str">
        <f t="shared" si="171"/>
        <v>T11</v>
      </c>
      <c r="K698" s="246" t="str">
        <f t="shared" si="172"/>
        <v>T11</v>
      </c>
      <c r="L698" s="267">
        <f>VLOOKUP(K698,Threats!$J$4:$K$33,2,FALSE)</f>
        <v>3</v>
      </c>
      <c r="M698" s="178" t="str">
        <f t="shared" si="173"/>
        <v>A19.V5.T11</v>
      </c>
      <c r="N698" s="297">
        <f t="shared" si="182"/>
        <v>6.4</v>
      </c>
      <c r="O698" s="273">
        <f t="shared" si="174"/>
        <v>6</v>
      </c>
      <c r="P698"/>
    </row>
    <row r="699" spans="1:16" ht="24">
      <c r="A699" s="243" t="s">
        <v>140</v>
      </c>
      <c r="B699" s="244" t="str">
        <f>Assets!$B$24</f>
        <v>Airport facilities</v>
      </c>
      <c r="C699" s="245">
        <f>VLOOKUP(A699,Assets!$B$28:$C$47,2,FALSE)</f>
        <v>3.4</v>
      </c>
      <c r="D699" s="244" t="s">
        <v>373</v>
      </c>
      <c r="E699" s="246" t="str">
        <f t="shared" si="168"/>
        <v>V6.</v>
      </c>
      <c r="F699" s="246" t="str">
        <f t="shared" si="169"/>
        <v>V6</v>
      </c>
      <c r="G699" s="253" t="str">
        <f t="shared" si="170"/>
        <v>A19V6</v>
      </c>
      <c r="H699" s="270">
        <f>VLOOKUP(G699,'Assets+Vulnerabilities'!$H$4:$I$318,2,FALSE)</f>
        <v>3</v>
      </c>
      <c r="I699" s="255" t="s">
        <v>480</v>
      </c>
      <c r="J699" s="246" t="str">
        <f t="shared" si="171"/>
        <v>T12</v>
      </c>
      <c r="K699" s="246" t="str">
        <f t="shared" si="172"/>
        <v>T12</v>
      </c>
      <c r="L699" s="267">
        <f>VLOOKUP(K699,Threats!$J$4:$K$33,2,FALSE)</f>
        <v>4</v>
      </c>
      <c r="M699" s="178" t="str">
        <f t="shared" si="173"/>
        <v>A19.V6.T12</v>
      </c>
      <c r="N699" s="297">
        <f t="shared" si="182"/>
        <v>7.4</v>
      </c>
      <c r="O699" s="273">
        <f t="shared" si="174"/>
        <v>7</v>
      </c>
      <c r="P699"/>
    </row>
    <row r="700" spans="1:16" ht="24">
      <c r="A700" s="243" t="s">
        <v>140</v>
      </c>
      <c r="B700" s="244" t="str">
        <f>Assets!$B$24</f>
        <v>Airport facilities</v>
      </c>
      <c r="C700" s="245">
        <f>VLOOKUP(A700,Assets!$B$28:$C$47,2,FALSE)</f>
        <v>3.4</v>
      </c>
      <c r="D700" s="244" t="s">
        <v>373</v>
      </c>
      <c r="E700" s="246" t="str">
        <f t="shared" si="168"/>
        <v>V6.</v>
      </c>
      <c r="F700" s="246" t="str">
        <f t="shared" si="169"/>
        <v>V6</v>
      </c>
      <c r="G700" s="253" t="str">
        <f t="shared" si="170"/>
        <v>A19V6</v>
      </c>
      <c r="H700" s="270">
        <f>VLOOKUP(G700,'Assets+Vulnerabilities'!$H$4:$I$318,2,FALSE)</f>
        <v>3</v>
      </c>
      <c r="I700" s="255" t="s">
        <v>409</v>
      </c>
      <c r="J700" s="246" t="str">
        <f t="shared" si="171"/>
        <v>T14</v>
      </c>
      <c r="K700" s="246" t="str">
        <f t="shared" si="172"/>
        <v>T14</v>
      </c>
      <c r="L700" s="267">
        <f>VLOOKUP(K700,Threats!$J$4:$K$33,2,FALSE)</f>
        <v>4</v>
      </c>
      <c r="M700" s="178" t="str">
        <f t="shared" si="173"/>
        <v>A19.V6.T14</v>
      </c>
      <c r="N700" s="297">
        <f t="shared" si="175"/>
        <v>8.4</v>
      </c>
      <c r="O700" s="273">
        <f t="shared" si="174"/>
        <v>8</v>
      </c>
      <c r="P700"/>
    </row>
    <row r="701" spans="1:16" ht="48">
      <c r="A701" s="243" t="s">
        <v>140</v>
      </c>
      <c r="B701" s="244" t="str">
        <f>Assets!$B$24</f>
        <v>Airport facilities</v>
      </c>
      <c r="C701" s="245">
        <f>VLOOKUP(A701,Assets!$B$28:$C$47,2,FALSE)</f>
        <v>3.4</v>
      </c>
      <c r="D701" s="244" t="s">
        <v>373</v>
      </c>
      <c r="E701" s="246" t="str">
        <f t="shared" si="168"/>
        <v>V6.</v>
      </c>
      <c r="F701" s="246" t="str">
        <f t="shared" si="169"/>
        <v>V6</v>
      </c>
      <c r="G701" s="253" t="str">
        <f t="shared" si="170"/>
        <v>A19V6</v>
      </c>
      <c r="H701" s="270">
        <f>VLOOKUP(G701,'Assets+Vulnerabilities'!$H$4:$I$318,2,FALSE)</f>
        <v>3</v>
      </c>
      <c r="I701" s="255" t="s">
        <v>419</v>
      </c>
      <c r="J701" s="246" t="str">
        <f t="shared" si="171"/>
        <v>T16</v>
      </c>
      <c r="K701" s="246" t="str">
        <f t="shared" si="172"/>
        <v>T16</v>
      </c>
      <c r="L701" s="267">
        <f>VLOOKUP(K701,Threats!$J$4:$K$33,2,FALSE)</f>
        <v>3</v>
      </c>
      <c r="M701" s="178" t="str">
        <f t="shared" si="173"/>
        <v>A19.V6.T16</v>
      </c>
      <c r="N701" s="297">
        <f t="shared" si="175"/>
        <v>7.4</v>
      </c>
      <c r="O701" s="273">
        <f t="shared" si="174"/>
        <v>7</v>
      </c>
      <c r="P701"/>
    </row>
    <row r="702" spans="1:16" ht="24">
      <c r="A702" s="243" t="s">
        <v>140</v>
      </c>
      <c r="B702" s="244" t="str">
        <f>Assets!$B$24</f>
        <v>Airport facilities</v>
      </c>
      <c r="C702" s="245">
        <f>VLOOKUP(A702,Assets!$B$28:$C$47,2,FALSE)</f>
        <v>3.4</v>
      </c>
      <c r="D702" s="244" t="s">
        <v>373</v>
      </c>
      <c r="E702" s="246" t="str">
        <f t="shared" si="168"/>
        <v>V6.</v>
      </c>
      <c r="F702" s="246" t="str">
        <f t="shared" si="169"/>
        <v>V6</v>
      </c>
      <c r="G702" s="253" t="str">
        <f t="shared" si="170"/>
        <v>A19V6</v>
      </c>
      <c r="H702" s="270">
        <f>VLOOKUP(G702,'Assets+Vulnerabilities'!$H$4:$I$318,2,FALSE)</f>
        <v>3</v>
      </c>
      <c r="I702" s="255" t="s">
        <v>412</v>
      </c>
      <c r="J702" s="246" t="str">
        <f t="shared" si="171"/>
        <v>T22</v>
      </c>
      <c r="K702" s="246" t="str">
        <f t="shared" si="172"/>
        <v>T22</v>
      </c>
      <c r="L702" s="267">
        <f>VLOOKUP(K702,Threats!$J$4:$K$33,2,FALSE)</f>
        <v>4</v>
      </c>
      <c r="M702" s="178" t="str">
        <f t="shared" si="173"/>
        <v>A19.V6.T22</v>
      </c>
      <c r="N702" s="297">
        <f t="shared" si="175"/>
        <v>8.4</v>
      </c>
      <c r="O702" s="273">
        <f t="shared" si="174"/>
        <v>8</v>
      </c>
      <c r="P702"/>
    </row>
    <row r="703" spans="1:16" ht="24">
      <c r="A703" s="243" t="s">
        <v>140</v>
      </c>
      <c r="B703" s="244" t="str">
        <f>Assets!$B$24</f>
        <v>Airport facilities</v>
      </c>
      <c r="C703" s="245">
        <f>VLOOKUP(A703,Assets!$B$28:$C$47,2,FALSE)</f>
        <v>3.4</v>
      </c>
      <c r="D703" s="244" t="s">
        <v>373</v>
      </c>
      <c r="E703" s="246" t="str">
        <f t="shared" si="168"/>
        <v>V6.</v>
      </c>
      <c r="F703" s="246" t="str">
        <f t="shared" si="169"/>
        <v>V6</v>
      </c>
      <c r="G703" s="253" t="str">
        <f t="shared" si="170"/>
        <v>A19V6</v>
      </c>
      <c r="H703" s="270">
        <f>VLOOKUP(G703,'Assets+Vulnerabilities'!$H$4:$I$318,2,FALSE)</f>
        <v>3</v>
      </c>
      <c r="I703" s="255" t="s">
        <v>414</v>
      </c>
      <c r="J703" s="246" t="str">
        <f t="shared" si="171"/>
        <v>T23</v>
      </c>
      <c r="K703" s="246" t="str">
        <f t="shared" si="172"/>
        <v>T23</v>
      </c>
      <c r="L703" s="267">
        <f>VLOOKUP(K703,Threats!$J$4:$K$33,2,FALSE)</f>
        <v>3</v>
      </c>
      <c r="M703" s="178" t="str">
        <f t="shared" si="173"/>
        <v>A19.V6.T23</v>
      </c>
      <c r="N703" s="297">
        <f t="shared" si="175"/>
        <v>7.4</v>
      </c>
      <c r="O703" s="273">
        <f t="shared" si="174"/>
        <v>7</v>
      </c>
      <c r="P703"/>
    </row>
    <row r="704" spans="1:16" ht="24">
      <c r="A704" s="243" t="s">
        <v>140</v>
      </c>
      <c r="B704" s="244" t="str">
        <f>Assets!$B$24</f>
        <v>Airport facilities</v>
      </c>
      <c r="C704" s="245">
        <f>VLOOKUP(A704,Assets!$B$28:$C$47,2,FALSE)</f>
        <v>3.4</v>
      </c>
      <c r="D704" s="244" t="s">
        <v>371</v>
      </c>
      <c r="E704" s="246" t="str">
        <f t="shared" si="168"/>
        <v>V8.</v>
      </c>
      <c r="F704" s="246" t="str">
        <f t="shared" si="169"/>
        <v>V8</v>
      </c>
      <c r="G704" s="253" t="str">
        <f t="shared" si="170"/>
        <v>A19V8</v>
      </c>
      <c r="H704" s="270">
        <f>VLOOKUP(G704,'Assets+Vulnerabilities'!$H$4:$I$318,2,FALSE)</f>
        <v>3</v>
      </c>
      <c r="I704" s="255" t="s">
        <v>433</v>
      </c>
      <c r="J704" s="246" t="str">
        <f t="shared" si="171"/>
        <v>T27</v>
      </c>
      <c r="K704" s="246" t="str">
        <f t="shared" si="172"/>
        <v>T27</v>
      </c>
      <c r="L704" s="267">
        <f>VLOOKUP(K704,Threats!$J$4:$K$33,2,FALSE)</f>
        <v>3</v>
      </c>
      <c r="M704" s="178" t="str">
        <f t="shared" si="173"/>
        <v>A19.V8.T27</v>
      </c>
      <c r="N704" s="297">
        <f t="shared" si="175"/>
        <v>7.4</v>
      </c>
      <c r="O704" s="273">
        <f t="shared" si="174"/>
        <v>7</v>
      </c>
      <c r="P704"/>
    </row>
    <row r="705" spans="1:16" ht="36">
      <c r="A705" s="243" t="s">
        <v>140</v>
      </c>
      <c r="B705" s="244" t="str">
        <f>Assets!$B$24</f>
        <v>Airport facilities</v>
      </c>
      <c r="C705" s="245">
        <f>VLOOKUP(A705,Assets!$B$28:$C$47,2,FALSE)</f>
        <v>3.4</v>
      </c>
      <c r="D705" s="244" t="s">
        <v>371</v>
      </c>
      <c r="E705" s="246" t="str">
        <f t="shared" si="168"/>
        <v>V8.</v>
      </c>
      <c r="F705" s="246" t="str">
        <f t="shared" si="169"/>
        <v>V8</v>
      </c>
      <c r="G705" s="253" t="str">
        <f t="shared" si="170"/>
        <v>A19V8</v>
      </c>
      <c r="H705" s="270">
        <f>VLOOKUP(G705,'Assets+Vulnerabilities'!$H$4:$I$318,2,FALSE)</f>
        <v>3</v>
      </c>
      <c r="I705" s="255" t="s">
        <v>417</v>
      </c>
      <c r="J705" s="246" t="str">
        <f t="shared" si="171"/>
        <v>T8.</v>
      </c>
      <c r="K705" s="246" t="str">
        <f t="shared" si="172"/>
        <v>T8</v>
      </c>
      <c r="L705" s="267">
        <f>VLOOKUP(K705,Threats!$J$4:$K$33,2,FALSE)</f>
        <v>4</v>
      </c>
      <c r="M705" s="178" t="str">
        <f t="shared" si="173"/>
        <v>A19.V8.T8</v>
      </c>
      <c r="N705" s="297">
        <f>C705+H705+L705-3</f>
        <v>7.4</v>
      </c>
      <c r="O705" s="273">
        <f t="shared" si="174"/>
        <v>7</v>
      </c>
      <c r="P705"/>
    </row>
    <row r="706" spans="1:16" ht="24">
      <c r="A706" s="243" t="s">
        <v>140</v>
      </c>
      <c r="B706" s="244" t="str">
        <f>Assets!$B$24</f>
        <v>Airport facilities</v>
      </c>
      <c r="C706" s="245">
        <f>VLOOKUP(A706,Assets!$B$28:$C$47,2,FALSE)</f>
        <v>3.4</v>
      </c>
      <c r="D706" s="244" t="s">
        <v>371</v>
      </c>
      <c r="E706" s="246" t="str">
        <f t="shared" si="168"/>
        <v>V8.</v>
      </c>
      <c r="F706" s="246" t="str">
        <f t="shared" si="169"/>
        <v>V8</v>
      </c>
      <c r="G706" s="253" t="str">
        <f t="shared" si="170"/>
        <v>A19V8</v>
      </c>
      <c r="H706" s="270">
        <f>VLOOKUP(G706,'Assets+Vulnerabilities'!$H$4:$I$318,2,FALSE)</f>
        <v>3</v>
      </c>
      <c r="I706" s="255" t="s">
        <v>409</v>
      </c>
      <c r="J706" s="246" t="str">
        <f t="shared" si="171"/>
        <v>T14</v>
      </c>
      <c r="K706" s="246" t="str">
        <f t="shared" si="172"/>
        <v>T14</v>
      </c>
      <c r="L706" s="267">
        <f>VLOOKUP(K706,Threats!$J$4:$K$33,2,FALSE)</f>
        <v>4</v>
      </c>
      <c r="M706" s="178" t="str">
        <f t="shared" si="173"/>
        <v>A19.V8.T14</v>
      </c>
      <c r="N706" s="297">
        <f t="shared" si="175"/>
        <v>8.4</v>
      </c>
      <c r="O706" s="273">
        <f t="shared" si="174"/>
        <v>8</v>
      </c>
      <c r="P706"/>
    </row>
    <row r="707" spans="1:16" ht="24">
      <c r="A707" s="243" t="s">
        <v>140</v>
      </c>
      <c r="B707" s="244" t="str">
        <f>Assets!$B$24</f>
        <v>Airport facilities</v>
      </c>
      <c r="C707" s="245">
        <f>VLOOKUP(A707,Assets!$B$28:$C$47,2,FALSE)</f>
        <v>3.4</v>
      </c>
      <c r="D707" s="244" t="s">
        <v>377</v>
      </c>
      <c r="E707" s="246" t="str">
        <f t="shared" si="168"/>
        <v>V14</v>
      </c>
      <c r="F707" s="246" t="str">
        <f t="shared" si="169"/>
        <v>V14</v>
      </c>
      <c r="G707" s="253" t="str">
        <f t="shared" si="170"/>
        <v>A19V14</v>
      </c>
      <c r="H707" s="270">
        <f>VLOOKUP(G707,'Assets+Vulnerabilities'!$H$4:$I$318,2,FALSE)</f>
        <v>4</v>
      </c>
      <c r="I707" s="255" t="s">
        <v>431</v>
      </c>
      <c r="J707" s="246" t="str">
        <f t="shared" si="171"/>
        <v>T6.</v>
      </c>
      <c r="K707" s="246" t="str">
        <f t="shared" si="172"/>
        <v>T6</v>
      </c>
      <c r="L707" s="267">
        <f>VLOOKUP(K707,Threats!$J$4:$K$33,2,FALSE)</f>
        <v>4</v>
      </c>
      <c r="M707" s="178" t="str">
        <f t="shared" si="173"/>
        <v>A19.V14.T6</v>
      </c>
      <c r="N707" s="297">
        <f t="shared" ref="N707:N710" si="183">C707+H707+L707-3</f>
        <v>8.4</v>
      </c>
      <c r="O707" s="273">
        <f t="shared" si="174"/>
        <v>8</v>
      </c>
      <c r="P707"/>
    </row>
    <row r="708" spans="1:16" ht="36">
      <c r="A708" s="243" t="s">
        <v>140</v>
      </c>
      <c r="B708" s="244" t="str">
        <f>Assets!$B$24</f>
        <v>Airport facilities</v>
      </c>
      <c r="C708" s="245">
        <f>VLOOKUP(A708,Assets!$B$28:$C$47,2,FALSE)</f>
        <v>3.4</v>
      </c>
      <c r="D708" s="244" t="s">
        <v>377</v>
      </c>
      <c r="E708" s="246" t="str">
        <f t="shared" si="168"/>
        <v>V14</v>
      </c>
      <c r="F708" s="246" t="str">
        <f t="shared" si="169"/>
        <v>V14</v>
      </c>
      <c r="G708" s="253" t="str">
        <f t="shared" si="170"/>
        <v>A19V14</v>
      </c>
      <c r="H708" s="270">
        <f>VLOOKUP(G708,'Assets+Vulnerabilities'!$H$4:$I$318,2,FALSE)</f>
        <v>4</v>
      </c>
      <c r="I708" s="255" t="s">
        <v>150</v>
      </c>
      <c r="J708" s="246" t="str">
        <f t="shared" si="171"/>
        <v>T3.</v>
      </c>
      <c r="K708" s="246" t="str">
        <f t="shared" si="172"/>
        <v>T3</v>
      </c>
      <c r="L708" s="267">
        <f>VLOOKUP(K708,Threats!$J$4:$K$33,2,FALSE)</f>
        <v>4</v>
      </c>
      <c r="M708" s="178" t="str">
        <f t="shared" si="173"/>
        <v>A19.V14.T3</v>
      </c>
      <c r="N708" s="297">
        <f t="shared" si="183"/>
        <v>8.4</v>
      </c>
      <c r="O708" s="273">
        <f t="shared" si="174"/>
        <v>8</v>
      </c>
      <c r="P708"/>
    </row>
    <row r="709" spans="1:16" ht="24">
      <c r="A709" s="243" t="s">
        <v>140</v>
      </c>
      <c r="B709" s="244" t="str">
        <f>Assets!$B$24</f>
        <v>Airport facilities</v>
      </c>
      <c r="C709" s="245">
        <f>VLOOKUP(A709,Assets!$B$28:$C$47,2,FALSE)</f>
        <v>3.4</v>
      </c>
      <c r="D709" s="244" t="s">
        <v>377</v>
      </c>
      <c r="E709" s="246" t="str">
        <f t="shared" si="168"/>
        <v>V14</v>
      </c>
      <c r="F709" s="246" t="str">
        <f t="shared" si="169"/>
        <v>V14</v>
      </c>
      <c r="G709" s="253" t="str">
        <f t="shared" si="170"/>
        <v>A19V14</v>
      </c>
      <c r="H709" s="270">
        <f>VLOOKUP(G709,'Assets+Vulnerabilities'!$H$4:$I$318,2,FALSE)</f>
        <v>4</v>
      </c>
      <c r="I709" s="255" t="s">
        <v>406</v>
      </c>
      <c r="J709" s="246" t="str">
        <f t="shared" si="171"/>
        <v>T11</v>
      </c>
      <c r="K709" s="246" t="str">
        <f t="shared" si="172"/>
        <v>T11</v>
      </c>
      <c r="L709" s="267">
        <f>VLOOKUP(K709,Threats!$J$4:$K$33,2,FALSE)</f>
        <v>3</v>
      </c>
      <c r="M709" s="178" t="str">
        <f t="shared" si="173"/>
        <v>A19.V14.T11</v>
      </c>
      <c r="N709" s="297">
        <f t="shared" si="183"/>
        <v>7.4</v>
      </c>
      <c r="O709" s="273">
        <f t="shared" si="174"/>
        <v>7</v>
      </c>
      <c r="P709"/>
    </row>
    <row r="710" spans="1:16" ht="24">
      <c r="A710" s="243" t="s">
        <v>140</v>
      </c>
      <c r="B710" s="244" t="str">
        <f>Assets!$B$24</f>
        <v>Airport facilities</v>
      </c>
      <c r="C710" s="245">
        <f>VLOOKUP(A710,Assets!$B$28:$C$47,2,FALSE)</f>
        <v>3.4</v>
      </c>
      <c r="D710" s="244" t="s">
        <v>377</v>
      </c>
      <c r="E710" s="246" t="str">
        <f t="shared" ref="E710:E773" si="184">LEFT(D710,3)</f>
        <v>V14</v>
      </c>
      <c r="F710" s="246" t="str">
        <f t="shared" ref="F710:F773" si="185">SUBSTITUTE(E710,".","")</f>
        <v>V14</v>
      </c>
      <c r="G710" s="253" t="str">
        <f t="shared" ref="G710:G773" si="186">CONCATENATE(A710,F710)</f>
        <v>A19V14</v>
      </c>
      <c r="H710" s="270">
        <f>VLOOKUP(G710,'Assets+Vulnerabilities'!$H$4:$I$318,2,FALSE)</f>
        <v>4</v>
      </c>
      <c r="I710" s="255" t="s">
        <v>480</v>
      </c>
      <c r="J710" s="246" t="str">
        <f t="shared" ref="J710:J773" si="187">LEFT(I710,3)</f>
        <v>T12</v>
      </c>
      <c r="K710" s="246" t="str">
        <f t="shared" ref="K710:K773" si="188">SUBSTITUTE(J710,".","")</f>
        <v>T12</v>
      </c>
      <c r="L710" s="267">
        <f>VLOOKUP(K710,Threats!$J$4:$K$33,2,FALSE)</f>
        <v>4</v>
      </c>
      <c r="M710" s="178" t="str">
        <f t="shared" ref="M710:M773" si="189">CONCATENATE(A710,".",F710,".",K710)</f>
        <v>A19.V14.T12</v>
      </c>
      <c r="N710" s="297">
        <f t="shared" si="183"/>
        <v>8.4</v>
      </c>
      <c r="O710" s="273">
        <f t="shared" ref="O710:O773" si="190">ROUND(N710,0)</f>
        <v>8</v>
      </c>
      <c r="P710"/>
    </row>
    <row r="711" spans="1:16" ht="48">
      <c r="A711" s="243" t="s">
        <v>140</v>
      </c>
      <c r="B711" s="244" t="str">
        <f>Assets!$B$24</f>
        <v>Airport facilities</v>
      </c>
      <c r="C711" s="245">
        <f>VLOOKUP(A711,Assets!$B$28:$C$47,2,FALSE)</f>
        <v>3.4</v>
      </c>
      <c r="D711" s="244" t="s">
        <v>377</v>
      </c>
      <c r="E711" s="246" t="str">
        <f t="shared" si="184"/>
        <v>V14</v>
      </c>
      <c r="F711" s="246" t="str">
        <f t="shared" si="185"/>
        <v>V14</v>
      </c>
      <c r="G711" s="253" t="str">
        <f t="shared" si="186"/>
        <v>A19V14</v>
      </c>
      <c r="H711" s="270">
        <f>VLOOKUP(G711,'Assets+Vulnerabilities'!$H$4:$I$318,2,FALSE)</f>
        <v>4</v>
      </c>
      <c r="I711" s="255" t="s">
        <v>479</v>
      </c>
      <c r="J711" s="246" t="str">
        <f t="shared" si="187"/>
        <v>T13</v>
      </c>
      <c r="K711" s="246" t="str">
        <f t="shared" si="188"/>
        <v>T13</v>
      </c>
      <c r="L711" s="267">
        <f>VLOOKUP(K711,Threats!$J$4:$K$33,2,FALSE)</f>
        <v>4</v>
      </c>
      <c r="M711" s="178" t="str">
        <f t="shared" si="189"/>
        <v>A19.V14.T13</v>
      </c>
      <c r="N711" s="297">
        <f t="shared" ref="N711:N773" si="191">C711+H711+L711-2</f>
        <v>9.4</v>
      </c>
      <c r="O711" s="273">
        <f t="shared" si="190"/>
        <v>9</v>
      </c>
      <c r="P711"/>
    </row>
    <row r="712" spans="1:16" ht="24">
      <c r="A712" s="243" t="s">
        <v>140</v>
      </c>
      <c r="B712" s="244" t="str">
        <f>Assets!$B$24</f>
        <v>Airport facilities</v>
      </c>
      <c r="C712" s="245">
        <f>VLOOKUP(A712,Assets!$B$28:$C$47,2,FALSE)</f>
        <v>3.4</v>
      </c>
      <c r="D712" s="244" t="s">
        <v>377</v>
      </c>
      <c r="E712" s="246" t="str">
        <f t="shared" si="184"/>
        <v>V14</v>
      </c>
      <c r="F712" s="246" t="str">
        <f t="shared" si="185"/>
        <v>V14</v>
      </c>
      <c r="G712" s="253" t="str">
        <f t="shared" si="186"/>
        <v>A19V14</v>
      </c>
      <c r="H712" s="270">
        <f>VLOOKUP(G712,'Assets+Vulnerabilities'!$H$4:$I$318,2,FALSE)</f>
        <v>4</v>
      </c>
      <c r="I712" s="255" t="s">
        <v>429</v>
      </c>
      <c r="J712" s="246" t="str">
        <f t="shared" si="187"/>
        <v>T26</v>
      </c>
      <c r="K712" s="246" t="str">
        <f t="shared" si="188"/>
        <v>T26</v>
      </c>
      <c r="L712" s="267">
        <f>VLOOKUP(K712,Threats!$J$4:$K$33,2,FALSE)</f>
        <v>5</v>
      </c>
      <c r="M712" s="178" t="str">
        <f t="shared" si="189"/>
        <v>A19.V14.T26</v>
      </c>
      <c r="N712" s="297">
        <f t="shared" ref="N712:N714" si="192">C712+H712+L712-3</f>
        <v>9.4</v>
      </c>
      <c r="O712" s="273">
        <f t="shared" si="190"/>
        <v>9</v>
      </c>
      <c r="P712"/>
    </row>
    <row r="713" spans="1:16" ht="24">
      <c r="A713" s="243" t="s">
        <v>140</v>
      </c>
      <c r="B713" s="244" t="str">
        <f>Assets!$B$24</f>
        <v>Airport facilities</v>
      </c>
      <c r="C713" s="245">
        <f>VLOOKUP(A713,Assets!$B$28:$C$47,2,FALSE)</f>
        <v>3.4</v>
      </c>
      <c r="D713" s="244" t="s">
        <v>377</v>
      </c>
      <c r="E713" s="246" t="str">
        <f t="shared" si="184"/>
        <v>V14</v>
      </c>
      <c r="F713" s="246" t="str">
        <f t="shared" si="185"/>
        <v>V14</v>
      </c>
      <c r="G713" s="253" t="str">
        <f t="shared" si="186"/>
        <v>A19V14</v>
      </c>
      <c r="H713" s="270">
        <f>VLOOKUP(G713,'Assets+Vulnerabilities'!$H$4:$I$318,2,FALSE)</f>
        <v>4</v>
      </c>
      <c r="I713" s="255" t="s">
        <v>420</v>
      </c>
      <c r="J713" s="246" t="str">
        <f t="shared" si="187"/>
        <v>T30</v>
      </c>
      <c r="K713" s="246" t="str">
        <f t="shared" si="188"/>
        <v>T30</v>
      </c>
      <c r="L713" s="267">
        <f>VLOOKUP(K713,Threats!$J$4:$K$33,2,FALSE)</f>
        <v>4</v>
      </c>
      <c r="M713" s="178" t="str">
        <f t="shared" si="189"/>
        <v>A19.V14.T30</v>
      </c>
      <c r="N713" s="297">
        <f t="shared" si="192"/>
        <v>8.4</v>
      </c>
      <c r="O713" s="273">
        <f t="shared" si="190"/>
        <v>8</v>
      </c>
      <c r="P713"/>
    </row>
    <row r="714" spans="1:16" ht="24">
      <c r="A714" s="243" t="s">
        <v>140</v>
      </c>
      <c r="B714" s="244" t="str">
        <f>Assets!$B$24</f>
        <v>Airport facilities</v>
      </c>
      <c r="C714" s="245">
        <f>VLOOKUP(A714,Assets!$B$28:$C$47,2,FALSE)</f>
        <v>3.4</v>
      </c>
      <c r="D714" s="244" t="s">
        <v>377</v>
      </c>
      <c r="E714" s="246" t="str">
        <f t="shared" si="184"/>
        <v>V14</v>
      </c>
      <c r="F714" s="246" t="str">
        <f t="shared" si="185"/>
        <v>V14</v>
      </c>
      <c r="G714" s="253" t="str">
        <f t="shared" si="186"/>
        <v>A19V14</v>
      </c>
      <c r="H714" s="270">
        <f>VLOOKUP(G714,'Assets+Vulnerabilities'!$H$4:$I$318,2,FALSE)</f>
        <v>4</v>
      </c>
      <c r="I714" s="255" t="s">
        <v>418</v>
      </c>
      <c r="J714" s="246" t="str">
        <f t="shared" si="187"/>
        <v>T9.</v>
      </c>
      <c r="K714" s="246" t="str">
        <f t="shared" si="188"/>
        <v>T9</v>
      </c>
      <c r="L714" s="267">
        <f>VLOOKUP(K714,Threats!$J$4:$K$33,2,FALSE)</f>
        <v>3</v>
      </c>
      <c r="M714" s="178" t="str">
        <f t="shared" si="189"/>
        <v>A19.V14.T9</v>
      </c>
      <c r="N714" s="297">
        <f t="shared" si="192"/>
        <v>7.4</v>
      </c>
      <c r="O714" s="273">
        <f t="shared" si="190"/>
        <v>7</v>
      </c>
      <c r="P714"/>
    </row>
    <row r="715" spans="1:16" ht="24">
      <c r="A715" s="243" t="s">
        <v>140</v>
      </c>
      <c r="B715" s="244" t="str">
        <f>Assets!$B$24</f>
        <v>Airport facilities</v>
      </c>
      <c r="C715" s="245">
        <f>VLOOKUP(A715,Assets!$B$28:$C$47,2,FALSE)</f>
        <v>3.4</v>
      </c>
      <c r="D715" s="244" t="s">
        <v>377</v>
      </c>
      <c r="E715" s="246" t="str">
        <f t="shared" si="184"/>
        <v>V14</v>
      </c>
      <c r="F715" s="246" t="str">
        <f t="shared" si="185"/>
        <v>V14</v>
      </c>
      <c r="G715" s="253" t="str">
        <f t="shared" si="186"/>
        <v>A19V14</v>
      </c>
      <c r="H715" s="270">
        <f>VLOOKUP(G715,'Assets+Vulnerabilities'!$H$4:$I$318,2,FALSE)</f>
        <v>4</v>
      </c>
      <c r="I715" s="255" t="s">
        <v>412</v>
      </c>
      <c r="J715" s="246" t="str">
        <f t="shared" si="187"/>
        <v>T22</v>
      </c>
      <c r="K715" s="246" t="str">
        <f t="shared" si="188"/>
        <v>T22</v>
      </c>
      <c r="L715" s="267">
        <f>VLOOKUP(K715,Threats!$J$4:$K$33,2,FALSE)</f>
        <v>4</v>
      </c>
      <c r="M715" s="178" t="str">
        <f t="shared" si="189"/>
        <v>A19.V14.T22</v>
      </c>
      <c r="N715" s="297">
        <f t="shared" si="191"/>
        <v>9.4</v>
      </c>
      <c r="O715" s="273">
        <f t="shared" si="190"/>
        <v>9</v>
      </c>
      <c r="P715"/>
    </row>
    <row r="716" spans="1:16" ht="24">
      <c r="A716" s="243" t="s">
        <v>140</v>
      </c>
      <c r="B716" s="244" t="str">
        <f>Assets!$B$24</f>
        <v>Airport facilities</v>
      </c>
      <c r="C716" s="245">
        <f>VLOOKUP(A716,Assets!$B$28:$C$47,2,FALSE)</f>
        <v>3.4</v>
      </c>
      <c r="D716" s="244" t="s">
        <v>377</v>
      </c>
      <c r="E716" s="246" t="str">
        <f t="shared" si="184"/>
        <v>V14</v>
      </c>
      <c r="F716" s="246" t="str">
        <f t="shared" si="185"/>
        <v>V14</v>
      </c>
      <c r="G716" s="253" t="str">
        <f t="shared" si="186"/>
        <v>A19V14</v>
      </c>
      <c r="H716" s="270">
        <f>VLOOKUP(G716,'Assets+Vulnerabilities'!$H$4:$I$318,2,FALSE)</f>
        <v>4</v>
      </c>
      <c r="I716" s="255" t="s">
        <v>420</v>
      </c>
      <c r="J716" s="246" t="str">
        <f t="shared" si="187"/>
        <v>T30</v>
      </c>
      <c r="K716" s="246" t="str">
        <f t="shared" si="188"/>
        <v>T30</v>
      </c>
      <c r="L716" s="267">
        <f>VLOOKUP(K716,Threats!$J$4:$K$33,2,FALSE)</f>
        <v>4</v>
      </c>
      <c r="M716" s="178" t="str">
        <f t="shared" si="189"/>
        <v>A19.V14.T30</v>
      </c>
      <c r="N716" s="297">
        <f>C716+H716+L716-3</f>
        <v>8.4</v>
      </c>
      <c r="O716" s="273">
        <f t="shared" si="190"/>
        <v>8</v>
      </c>
      <c r="P716"/>
    </row>
    <row r="717" spans="1:16" ht="24">
      <c r="A717" s="243" t="s">
        <v>140</v>
      </c>
      <c r="B717" s="244" t="str">
        <f>Assets!$B$24</f>
        <v>Airport facilities</v>
      </c>
      <c r="C717" s="245">
        <f>VLOOKUP(A717,Assets!$B$28:$C$47,2,FALSE)</f>
        <v>3.4</v>
      </c>
      <c r="D717" s="244" t="s">
        <v>377</v>
      </c>
      <c r="E717" s="246" t="str">
        <f t="shared" si="184"/>
        <v>V14</v>
      </c>
      <c r="F717" s="246" t="str">
        <f t="shared" si="185"/>
        <v>V14</v>
      </c>
      <c r="G717" s="253" t="str">
        <f t="shared" si="186"/>
        <v>A19V14</v>
      </c>
      <c r="H717" s="270">
        <f>VLOOKUP(G717,'Assets+Vulnerabilities'!$H$4:$I$318,2,FALSE)</f>
        <v>4</v>
      </c>
      <c r="I717" s="255" t="s">
        <v>410</v>
      </c>
      <c r="J717" s="246" t="str">
        <f t="shared" si="187"/>
        <v>T1.</v>
      </c>
      <c r="K717" s="246" t="str">
        <f t="shared" si="188"/>
        <v>T1</v>
      </c>
      <c r="L717" s="267">
        <f>VLOOKUP(K717,Threats!$J$4:$K$33,2,FALSE)</f>
        <v>3</v>
      </c>
      <c r="M717" s="178" t="str">
        <f t="shared" si="189"/>
        <v>A19.V14.T1</v>
      </c>
      <c r="N717" s="297">
        <f t="shared" si="191"/>
        <v>8.4</v>
      </c>
      <c r="O717" s="273">
        <f t="shared" si="190"/>
        <v>8</v>
      </c>
      <c r="P717"/>
    </row>
    <row r="718" spans="1:16" ht="24">
      <c r="A718" s="243" t="s">
        <v>140</v>
      </c>
      <c r="B718" s="244" t="str">
        <f>Assets!$B$24</f>
        <v>Airport facilities</v>
      </c>
      <c r="C718" s="245">
        <f>VLOOKUP(A718,Assets!$B$28:$C$47,2,FALSE)</f>
        <v>3.4</v>
      </c>
      <c r="D718" s="244" t="s">
        <v>377</v>
      </c>
      <c r="E718" s="246" t="str">
        <f t="shared" si="184"/>
        <v>V14</v>
      </c>
      <c r="F718" s="246" t="str">
        <f t="shared" si="185"/>
        <v>V14</v>
      </c>
      <c r="G718" s="253" t="str">
        <f t="shared" si="186"/>
        <v>A19V14</v>
      </c>
      <c r="H718" s="270">
        <f>VLOOKUP(G718,'Assets+Vulnerabilities'!$H$4:$I$318,2,FALSE)</f>
        <v>4</v>
      </c>
      <c r="I718" s="255" t="s">
        <v>408</v>
      </c>
      <c r="J718" s="246" t="str">
        <f t="shared" si="187"/>
        <v>T2.</v>
      </c>
      <c r="K718" s="246" t="str">
        <f t="shared" si="188"/>
        <v>T2</v>
      </c>
      <c r="L718" s="267">
        <f>VLOOKUP(K718,Threats!$J$4:$K$33,2,FALSE)</f>
        <v>5</v>
      </c>
      <c r="M718" s="178" t="str">
        <f t="shared" si="189"/>
        <v>A19.V14.T2</v>
      </c>
      <c r="N718" s="297">
        <f>C718+H718+L718-3</f>
        <v>9.4</v>
      </c>
      <c r="O718" s="273">
        <f t="shared" si="190"/>
        <v>9</v>
      </c>
      <c r="P718"/>
    </row>
    <row r="719" spans="1:16" ht="24">
      <c r="A719" s="243" t="s">
        <v>140</v>
      </c>
      <c r="B719" s="244" t="str">
        <f>Assets!$B$24</f>
        <v>Airport facilities</v>
      </c>
      <c r="C719" s="245">
        <f>VLOOKUP(A719,Assets!$B$28:$C$47,2,FALSE)</f>
        <v>3.4</v>
      </c>
      <c r="D719" s="244" t="s">
        <v>377</v>
      </c>
      <c r="E719" s="246" t="str">
        <f t="shared" si="184"/>
        <v>V14</v>
      </c>
      <c r="F719" s="246" t="str">
        <f t="shared" si="185"/>
        <v>V14</v>
      </c>
      <c r="G719" s="253" t="str">
        <f t="shared" si="186"/>
        <v>A19V14</v>
      </c>
      <c r="H719" s="270">
        <f>VLOOKUP(G719,'Assets+Vulnerabilities'!$H$4:$I$318,2,FALSE)</f>
        <v>4</v>
      </c>
      <c r="I719" s="255" t="s">
        <v>151</v>
      </c>
      <c r="J719" s="246" t="str">
        <f t="shared" si="187"/>
        <v>T5.</v>
      </c>
      <c r="K719" s="246" t="str">
        <f t="shared" si="188"/>
        <v>T5</v>
      </c>
      <c r="L719" s="267">
        <f>VLOOKUP(K719,Threats!$J$4:$K$33,2,FALSE)</f>
        <v>3</v>
      </c>
      <c r="M719" s="178" t="str">
        <f t="shared" si="189"/>
        <v>A19.V14.T5</v>
      </c>
      <c r="N719" s="297">
        <f t="shared" si="191"/>
        <v>8.4</v>
      </c>
      <c r="O719" s="273">
        <f t="shared" si="190"/>
        <v>8</v>
      </c>
      <c r="P719"/>
    </row>
    <row r="720" spans="1:16" ht="24">
      <c r="A720" s="243" t="s">
        <v>140</v>
      </c>
      <c r="B720" s="244" t="str">
        <f>Assets!$B$24</f>
        <v>Airport facilities</v>
      </c>
      <c r="C720" s="245">
        <f>VLOOKUP(A720,Assets!$B$28:$C$47,2,FALSE)</f>
        <v>3.4</v>
      </c>
      <c r="D720" s="244" t="s">
        <v>377</v>
      </c>
      <c r="E720" s="246" t="str">
        <f t="shared" si="184"/>
        <v>V14</v>
      </c>
      <c r="F720" s="246" t="str">
        <f t="shared" si="185"/>
        <v>V14</v>
      </c>
      <c r="G720" s="253" t="str">
        <f t="shared" si="186"/>
        <v>A19V14</v>
      </c>
      <c r="H720" s="270">
        <f>VLOOKUP(G720,'Assets+Vulnerabilities'!$H$4:$I$318,2,FALSE)</f>
        <v>4</v>
      </c>
      <c r="I720" s="255" t="s">
        <v>412</v>
      </c>
      <c r="J720" s="246" t="str">
        <f t="shared" si="187"/>
        <v>T22</v>
      </c>
      <c r="K720" s="246" t="str">
        <f t="shared" si="188"/>
        <v>T22</v>
      </c>
      <c r="L720" s="267">
        <f>VLOOKUP(K720,Threats!$J$4:$K$33,2,FALSE)</f>
        <v>4</v>
      </c>
      <c r="M720" s="178" t="str">
        <f t="shared" si="189"/>
        <v>A19.V14.T22</v>
      </c>
      <c r="N720" s="297">
        <f t="shared" si="191"/>
        <v>9.4</v>
      </c>
      <c r="O720" s="273">
        <f t="shared" si="190"/>
        <v>9</v>
      </c>
      <c r="P720"/>
    </row>
    <row r="721" spans="1:16" ht="24">
      <c r="A721" s="243" t="s">
        <v>140</v>
      </c>
      <c r="B721" s="244" t="str">
        <f>Assets!$B$24</f>
        <v>Airport facilities</v>
      </c>
      <c r="C721" s="245">
        <f>VLOOKUP(A721,Assets!$B$28:$C$47,2,FALSE)</f>
        <v>3.4</v>
      </c>
      <c r="D721" s="244" t="s">
        <v>377</v>
      </c>
      <c r="E721" s="246" t="str">
        <f t="shared" si="184"/>
        <v>V14</v>
      </c>
      <c r="F721" s="246" t="str">
        <f t="shared" si="185"/>
        <v>V14</v>
      </c>
      <c r="G721" s="253" t="str">
        <f t="shared" si="186"/>
        <v>A19V14</v>
      </c>
      <c r="H721" s="270">
        <f>VLOOKUP(G721,'Assets+Vulnerabilities'!$H$4:$I$318,2,FALSE)</f>
        <v>4</v>
      </c>
      <c r="I721" s="255" t="s">
        <v>434</v>
      </c>
      <c r="J721" s="246" t="str">
        <f t="shared" si="187"/>
        <v>T24</v>
      </c>
      <c r="K721" s="246" t="str">
        <f t="shared" si="188"/>
        <v>T24</v>
      </c>
      <c r="L721" s="267">
        <f>VLOOKUP(K721,Threats!$J$4:$K$33,2,FALSE)</f>
        <v>3</v>
      </c>
      <c r="M721" s="178" t="str">
        <f t="shared" si="189"/>
        <v>A19.V14.T24</v>
      </c>
      <c r="N721" s="297">
        <f t="shared" si="191"/>
        <v>8.4</v>
      </c>
      <c r="O721" s="273">
        <f t="shared" si="190"/>
        <v>8</v>
      </c>
      <c r="P721"/>
    </row>
    <row r="722" spans="1:16" ht="24">
      <c r="A722" s="243" t="s">
        <v>140</v>
      </c>
      <c r="B722" s="244" t="str">
        <f>Assets!$B$24</f>
        <v>Airport facilities</v>
      </c>
      <c r="C722" s="245">
        <f>VLOOKUP(A722,Assets!$B$28:$C$47,2,FALSE)</f>
        <v>3.4</v>
      </c>
      <c r="D722" s="244" t="s">
        <v>403</v>
      </c>
      <c r="E722" s="246" t="str">
        <f t="shared" si="184"/>
        <v>V16</v>
      </c>
      <c r="F722" s="246" t="str">
        <f t="shared" si="185"/>
        <v>V16</v>
      </c>
      <c r="G722" s="253" t="str">
        <f t="shared" si="186"/>
        <v>A19V16</v>
      </c>
      <c r="H722" s="270">
        <f>VLOOKUP(G722,'Assets+Vulnerabilities'!$H$4:$I$318,2,FALSE)</f>
        <v>4</v>
      </c>
      <c r="I722" s="255" t="s">
        <v>413</v>
      </c>
      <c r="J722" s="246" t="str">
        <f t="shared" si="187"/>
        <v>T25</v>
      </c>
      <c r="K722" s="246" t="str">
        <f t="shared" si="188"/>
        <v>T25</v>
      </c>
      <c r="L722" s="267">
        <f>VLOOKUP(K722,Threats!$J$4:$K$33,2,FALSE)</f>
        <v>3</v>
      </c>
      <c r="M722" s="178" t="str">
        <f t="shared" si="189"/>
        <v>A19.V16.T25</v>
      </c>
      <c r="N722" s="297">
        <f t="shared" si="191"/>
        <v>8.4</v>
      </c>
      <c r="O722" s="273">
        <f t="shared" si="190"/>
        <v>8</v>
      </c>
      <c r="P722"/>
    </row>
    <row r="723" spans="1:16" ht="24">
      <c r="A723" s="243" t="s">
        <v>140</v>
      </c>
      <c r="B723" s="244" t="str">
        <f>Assets!$B$24</f>
        <v>Airport facilities</v>
      </c>
      <c r="C723" s="245">
        <f>VLOOKUP(A723,Assets!$B$28:$C$47,2,FALSE)</f>
        <v>3.4</v>
      </c>
      <c r="D723" s="244" t="s">
        <v>403</v>
      </c>
      <c r="E723" s="246" t="str">
        <f t="shared" si="184"/>
        <v>V16</v>
      </c>
      <c r="F723" s="246" t="str">
        <f t="shared" si="185"/>
        <v>V16</v>
      </c>
      <c r="G723" s="253" t="str">
        <f t="shared" si="186"/>
        <v>A19V16</v>
      </c>
      <c r="H723" s="270">
        <f>VLOOKUP(G723,'Assets+Vulnerabilities'!$H$4:$I$318,2,FALSE)</f>
        <v>4</v>
      </c>
      <c r="I723" s="255" t="s">
        <v>428</v>
      </c>
      <c r="J723" s="246" t="str">
        <f t="shared" si="187"/>
        <v>T28</v>
      </c>
      <c r="K723" s="246" t="str">
        <f t="shared" si="188"/>
        <v>T28</v>
      </c>
      <c r="L723" s="267">
        <f>VLOOKUP(K723,Threats!$J$4:$K$33,2,FALSE)</f>
        <v>4</v>
      </c>
      <c r="M723" s="178" t="str">
        <f t="shared" si="189"/>
        <v>A19.V16.T28</v>
      </c>
      <c r="N723" s="297">
        <f t="shared" si="191"/>
        <v>9.4</v>
      </c>
      <c r="O723" s="273">
        <f t="shared" si="190"/>
        <v>9</v>
      </c>
      <c r="P723"/>
    </row>
    <row r="724" spans="1:16" ht="24">
      <c r="A724" s="243" t="s">
        <v>140</v>
      </c>
      <c r="B724" s="244" t="str">
        <f>Assets!$B$24</f>
        <v>Airport facilities</v>
      </c>
      <c r="C724" s="245">
        <f>VLOOKUP(A724,Assets!$B$28:$C$47,2,FALSE)</f>
        <v>3.4</v>
      </c>
      <c r="D724" s="244" t="s">
        <v>403</v>
      </c>
      <c r="E724" s="246" t="str">
        <f t="shared" si="184"/>
        <v>V16</v>
      </c>
      <c r="F724" s="246" t="str">
        <f t="shared" si="185"/>
        <v>V16</v>
      </c>
      <c r="G724" s="253" t="str">
        <f t="shared" si="186"/>
        <v>A19V16</v>
      </c>
      <c r="H724" s="270">
        <f>VLOOKUP(G724,'Assets+Vulnerabilities'!$H$4:$I$318,2,FALSE)</f>
        <v>4</v>
      </c>
      <c r="I724" s="255" t="s">
        <v>408</v>
      </c>
      <c r="J724" s="246" t="str">
        <f t="shared" si="187"/>
        <v>T2.</v>
      </c>
      <c r="K724" s="246" t="str">
        <f t="shared" si="188"/>
        <v>T2</v>
      </c>
      <c r="L724" s="267">
        <f>VLOOKUP(K724,Threats!$J$4:$K$33,2,FALSE)</f>
        <v>5</v>
      </c>
      <c r="M724" s="178" t="str">
        <f t="shared" si="189"/>
        <v>A19.V16.T2</v>
      </c>
      <c r="N724" s="297">
        <f t="shared" ref="N724:N731" si="193">C724+H724+L724-3</f>
        <v>9.4</v>
      </c>
      <c r="O724" s="273">
        <f t="shared" si="190"/>
        <v>9</v>
      </c>
      <c r="P724"/>
    </row>
    <row r="725" spans="1:16" ht="24">
      <c r="A725" s="243" t="s">
        <v>140</v>
      </c>
      <c r="B725" s="244" t="str">
        <f>Assets!$B$24</f>
        <v>Airport facilities</v>
      </c>
      <c r="C725" s="245">
        <f>VLOOKUP(A725,Assets!$B$28:$C$47,2,FALSE)</f>
        <v>3.4</v>
      </c>
      <c r="D725" s="244" t="s">
        <v>471</v>
      </c>
      <c r="E725" s="246" t="str">
        <f t="shared" si="184"/>
        <v>V20</v>
      </c>
      <c r="F725" s="246" t="str">
        <f t="shared" si="185"/>
        <v>V20</v>
      </c>
      <c r="G725" s="253" t="str">
        <f t="shared" si="186"/>
        <v>A19V20</v>
      </c>
      <c r="H725" s="270">
        <f>VLOOKUP(G725,'Assets+Vulnerabilities'!$H$4:$I$318,2,FALSE)</f>
        <v>2</v>
      </c>
      <c r="I725" s="255" t="s">
        <v>431</v>
      </c>
      <c r="J725" s="246" t="str">
        <f t="shared" si="187"/>
        <v>T6.</v>
      </c>
      <c r="K725" s="246" t="str">
        <f t="shared" si="188"/>
        <v>T6</v>
      </c>
      <c r="L725" s="267">
        <f>VLOOKUP(K725,Threats!$J$4:$K$33,2,FALSE)</f>
        <v>4</v>
      </c>
      <c r="M725" s="178" t="str">
        <f t="shared" si="189"/>
        <v>A19.V20.T6</v>
      </c>
      <c r="N725" s="297">
        <f t="shared" si="193"/>
        <v>6.4</v>
      </c>
      <c r="O725" s="273">
        <f t="shared" si="190"/>
        <v>6</v>
      </c>
      <c r="P725"/>
    </row>
    <row r="726" spans="1:16" ht="24">
      <c r="A726" s="243" t="s">
        <v>140</v>
      </c>
      <c r="B726" s="244" t="str">
        <f>Assets!$B$24</f>
        <v>Airport facilities</v>
      </c>
      <c r="C726" s="245">
        <f>VLOOKUP(A726,Assets!$B$28:$C$47,2,FALSE)</f>
        <v>3.4</v>
      </c>
      <c r="D726" s="244" t="s">
        <v>471</v>
      </c>
      <c r="E726" s="246" t="str">
        <f t="shared" si="184"/>
        <v>V20</v>
      </c>
      <c r="F726" s="246" t="str">
        <f t="shared" si="185"/>
        <v>V20</v>
      </c>
      <c r="G726" s="253" t="str">
        <f t="shared" si="186"/>
        <v>A19V20</v>
      </c>
      <c r="H726" s="270">
        <f>VLOOKUP(G726,'Assets+Vulnerabilities'!$H$4:$I$318,2,FALSE)</f>
        <v>2</v>
      </c>
      <c r="I726" s="255" t="s">
        <v>152</v>
      </c>
      <c r="J726" s="246" t="str">
        <f t="shared" si="187"/>
        <v>T7.</v>
      </c>
      <c r="K726" s="246" t="str">
        <f t="shared" si="188"/>
        <v>T7</v>
      </c>
      <c r="L726" s="267">
        <f>VLOOKUP(K726,Threats!$J$4:$K$33,2,FALSE)</f>
        <v>4</v>
      </c>
      <c r="M726" s="178" t="str">
        <f t="shared" si="189"/>
        <v>A19.V20.T7</v>
      </c>
      <c r="N726" s="297">
        <f t="shared" si="193"/>
        <v>6.4</v>
      </c>
      <c r="O726" s="273">
        <f t="shared" si="190"/>
        <v>6</v>
      </c>
      <c r="P726"/>
    </row>
    <row r="727" spans="1:16" ht="36">
      <c r="A727" s="243" t="s">
        <v>140</v>
      </c>
      <c r="B727" s="244" t="str">
        <f>Assets!$B$24</f>
        <v>Airport facilities</v>
      </c>
      <c r="C727" s="245">
        <f>VLOOKUP(A727,Assets!$B$28:$C$47,2,FALSE)</f>
        <v>3.4</v>
      </c>
      <c r="D727" s="244" t="s">
        <v>471</v>
      </c>
      <c r="E727" s="246" t="str">
        <f t="shared" si="184"/>
        <v>V20</v>
      </c>
      <c r="F727" s="246" t="str">
        <f t="shared" si="185"/>
        <v>V20</v>
      </c>
      <c r="G727" s="253" t="str">
        <f t="shared" si="186"/>
        <v>A19V20</v>
      </c>
      <c r="H727" s="270">
        <f>VLOOKUP(G727,'Assets+Vulnerabilities'!$H$4:$I$318,2,FALSE)</f>
        <v>2</v>
      </c>
      <c r="I727" s="255" t="s">
        <v>417</v>
      </c>
      <c r="J727" s="246" t="str">
        <f t="shared" si="187"/>
        <v>T8.</v>
      </c>
      <c r="K727" s="246" t="str">
        <f t="shared" si="188"/>
        <v>T8</v>
      </c>
      <c r="L727" s="267">
        <f>VLOOKUP(K727,Threats!$J$4:$K$33,2,FALSE)</f>
        <v>4</v>
      </c>
      <c r="M727" s="178" t="str">
        <f t="shared" si="189"/>
        <v>A19.V20.T8</v>
      </c>
      <c r="N727" s="297">
        <f t="shared" si="193"/>
        <v>6.4</v>
      </c>
      <c r="O727" s="273">
        <f t="shared" si="190"/>
        <v>6</v>
      </c>
      <c r="P727"/>
    </row>
    <row r="728" spans="1:16" ht="24">
      <c r="A728" s="243" t="s">
        <v>140</v>
      </c>
      <c r="B728" s="244" t="str">
        <f>Assets!$B$24</f>
        <v>Airport facilities</v>
      </c>
      <c r="C728" s="245">
        <f>VLOOKUP(A728,Assets!$B$28:$C$47,2,FALSE)</f>
        <v>3.4</v>
      </c>
      <c r="D728" s="244" t="s">
        <v>471</v>
      </c>
      <c r="E728" s="246" t="str">
        <f t="shared" si="184"/>
        <v>V20</v>
      </c>
      <c r="F728" s="246" t="str">
        <f t="shared" si="185"/>
        <v>V20</v>
      </c>
      <c r="G728" s="253" t="str">
        <f t="shared" si="186"/>
        <v>A19V20</v>
      </c>
      <c r="H728" s="270">
        <f>VLOOKUP(G728,'Assets+Vulnerabilities'!$H$4:$I$318,2,FALSE)</f>
        <v>2</v>
      </c>
      <c r="I728" s="255" t="s">
        <v>418</v>
      </c>
      <c r="J728" s="246" t="str">
        <f t="shared" si="187"/>
        <v>T9.</v>
      </c>
      <c r="K728" s="246" t="str">
        <f t="shared" si="188"/>
        <v>T9</v>
      </c>
      <c r="L728" s="267">
        <f>VLOOKUP(K728,Threats!$J$4:$K$33,2,FALSE)</f>
        <v>3</v>
      </c>
      <c r="M728" s="178" t="str">
        <f t="shared" si="189"/>
        <v>A19.V20.T9</v>
      </c>
      <c r="N728" s="297">
        <f t="shared" si="193"/>
        <v>5.4</v>
      </c>
      <c r="O728" s="273">
        <f t="shared" si="190"/>
        <v>5</v>
      </c>
      <c r="P728"/>
    </row>
    <row r="729" spans="1:16" ht="24">
      <c r="A729" s="243" t="s">
        <v>140</v>
      </c>
      <c r="B729" s="244" t="str">
        <f>Assets!$B$24</f>
        <v>Airport facilities</v>
      </c>
      <c r="C729" s="245">
        <f>VLOOKUP(A729,Assets!$B$28:$C$47,2,FALSE)</f>
        <v>3.4</v>
      </c>
      <c r="D729" s="244" t="s">
        <v>471</v>
      </c>
      <c r="E729" s="246" t="str">
        <f t="shared" si="184"/>
        <v>V20</v>
      </c>
      <c r="F729" s="246" t="str">
        <f t="shared" si="185"/>
        <v>V20</v>
      </c>
      <c r="G729" s="253" t="str">
        <f t="shared" si="186"/>
        <v>A19V20</v>
      </c>
      <c r="H729" s="270">
        <f>VLOOKUP(G729,'Assets+Vulnerabilities'!$H$4:$I$318,2,FALSE)</f>
        <v>2</v>
      </c>
      <c r="I729" s="255" t="s">
        <v>436</v>
      </c>
      <c r="J729" s="246" t="str">
        <f t="shared" si="187"/>
        <v>T10</v>
      </c>
      <c r="K729" s="246" t="str">
        <f t="shared" si="188"/>
        <v>T10</v>
      </c>
      <c r="L729" s="267">
        <f>VLOOKUP(K729,Threats!$J$4:$K$33,2,FALSE)</f>
        <v>4</v>
      </c>
      <c r="M729" s="178" t="str">
        <f t="shared" si="189"/>
        <v>A19.V20.T10</v>
      </c>
      <c r="N729" s="297">
        <f t="shared" si="193"/>
        <v>6.4</v>
      </c>
      <c r="O729" s="273">
        <f t="shared" si="190"/>
        <v>6</v>
      </c>
      <c r="P729"/>
    </row>
    <row r="730" spans="1:16" ht="24">
      <c r="A730" s="243" t="s">
        <v>140</v>
      </c>
      <c r="B730" s="244" t="str">
        <f>Assets!$B$24</f>
        <v>Airport facilities</v>
      </c>
      <c r="C730" s="245">
        <f>VLOOKUP(A730,Assets!$B$28:$C$47,2,FALSE)</f>
        <v>3.4</v>
      </c>
      <c r="D730" s="244" t="s">
        <v>471</v>
      </c>
      <c r="E730" s="246" t="str">
        <f t="shared" si="184"/>
        <v>V20</v>
      </c>
      <c r="F730" s="246" t="str">
        <f t="shared" si="185"/>
        <v>V20</v>
      </c>
      <c r="G730" s="253" t="str">
        <f t="shared" si="186"/>
        <v>A19V20</v>
      </c>
      <c r="H730" s="270">
        <f>VLOOKUP(G730,'Assets+Vulnerabilities'!$H$4:$I$318,2,FALSE)</f>
        <v>2</v>
      </c>
      <c r="I730" s="255" t="s">
        <v>406</v>
      </c>
      <c r="J730" s="246" t="str">
        <f t="shared" si="187"/>
        <v>T11</v>
      </c>
      <c r="K730" s="246" t="str">
        <f t="shared" si="188"/>
        <v>T11</v>
      </c>
      <c r="L730" s="267">
        <f>VLOOKUP(K730,Threats!$J$4:$K$33,2,FALSE)</f>
        <v>3</v>
      </c>
      <c r="M730" s="178" t="str">
        <f t="shared" si="189"/>
        <v>A19.V20.T11</v>
      </c>
      <c r="N730" s="297">
        <f t="shared" si="193"/>
        <v>5.4</v>
      </c>
      <c r="O730" s="273">
        <f t="shared" si="190"/>
        <v>5</v>
      </c>
      <c r="P730"/>
    </row>
    <row r="731" spans="1:16" ht="36">
      <c r="A731" s="243" t="s">
        <v>140</v>
      </c>
      <c r="B731" s="244" t="str">
        <f>Assets!$B$24</f>
        <v>Airport facilities</v>
      </c>
      <c r="C731" s="245">
        <f>VLOOKUP(A731,Assets!$B$28:$C$47,2,FALSE)</f>
        <v>3.4</v>
      </c>
      <c r="D731" s="244" t="s">
        <v>400</v>
      </c>
      <c r="E731" s="246" t="str">
        <f t="shared" si="184"/>
        <v>V32</v>
      </c>
      <c r="F731" s="246" t="str">
        <f t="shared" si="185"/>
        <v>V32</v>
      </c>
      <c r="G731" s="253" t="str">
        <f t="shared" si="186"/>
        <v>A19V32</v>
      </c>
      <c r="H731" s="270">
        <f>VLOOKUP(G731,'Assets+Vulnerabilities'!$H$4:$I$318,2,FALSE)</f>
        <v>4</v>
      </c>
      <c r="I731" s="255" t="s">
        <v>480</v>
      </c>
      <c r="J731" s="246" t="str">
        <f t="shared" si="187"/>
        <v>T12</v>
      </c>
      <c r="K731" s="246" t="str">
        <f t="shared" si="188"/>
        <v>T12</v>
      </c>
      <c r="L731" s="267">
        <f>VLOOKUP(K731,Threats!$J$4:$K$33,2,FALSE)</f>
        <v>4</v>
      </c>
      <c r="M731" s="178" t="str">
        <f t="shared" si="189"/>
        <v>A19.V32.T12</v>
      </c>
      <c r="N731" s="297">
        <f t="shared" si="193"/>
        <v>8.4</v>
      </c>
      <c r="O731" s="273">
        <f t="shared" si="190"/>
        <v>8</v>
      </c>
      <c r="P731"/>
    </row>
    <row r="732" spans="1:16" ht="48">
      <c r="A732" s="243" t="s">
        <v>140</v>
      </c>
      <c r="B732" s="244" t="str">
        <f>Assets!$B$24</f>
        <v>Airport facilities</v>
      </c>
      <c r="C732" s="245">
        <f>VLOOKUP(A732,Assets!$B$28:$C$47,2,FALSE)</f>
        <v>3.4</v>
      </c>
      <c r="D732" s="244" t="s">
        <v>400</v>
      </c>
      <c r="E732" s="246" t="str">
        <f t="shared" si="184"/>
        <v>V32</v>
      </c>
      <c r="F732" s="246" t="str">
        <f t="shared" si="185"/>
        <v>V32</v>
      </c>
      <c r="G732" s="253" t="str">
        <f t="shared" si="186"/>
        <v>A19V32</v>
      </c>
      <c r="H732" s="270">
        <f>VLOOKUP(G732,'Assets+Vulnerabilities'!$H$4:$I$318,2,FALSE)</f>
        <v>4</v>
      </c>
      <c r="I732" s="255" t="s">
        <v>479</v>
      </c>
      <c r="J732" s="246" t="str">
        <f t="shared" si="187"/>
        <v>T13</v>
      </c>
      <c r="K732" s="246" t="str">
        <f t="shared" si="188"/>
        <v>T13</v>
      </c>
      <c r="L732" s="267">
        <f>VLOOKUP(K732,Threats!$J$4:$K$33,2,FALSE)</f>
        <v>4</v>
      </c>
      <c r="M732" s="178" t="str">
        <f t="shared" si="189"/>
        <v>A19.V32.T13</v>
      </c>
      <c r="N732" s="297">
        <f t="shared" si="191"/>
        <v>9.4</v>
      </c>
      <c r="O732" s="273">
        <f t="shared" si="190"/>
        <v>9</v>
      </c>
      <c r="P732"/>
    </row>
    <row r="733" spans="1:16" ht="36">
      <c r="A733" s="243" t="s">
        <v>140</v>
      </c>
      <c r="B733" s="244" t="str">
        <f>Assets!$B$24</f>
        <v>Airport facilities</v>
      </c>
      <c r="C733" s="245">
        <f>VLOOKUP(A733,Assets!$B$28:$C$47,2,FALSE)</f>
        <v>3.4</v>
      </c>
      <c r="D733" s="244" t="s">
        <v>400</v>
      </c>
      <c r="E733" s="246" t="str">
        <f t="shared" si="184"/>
        <v>V32</v>
      </c>
      <c r="F733" s="246" t="str">
        <f t="shared" si="185"/>
        <v>V32</v>
      </c>
      <c r="G733" s="253" t="str">
        <f t="shared" si="186"/>
        <v>A19V32</v>
      </c>
      <c r="H733" s="270">
        <f>VLOOKUP(G733,'Assets+Vulnerabilities'!$H$4:$I$318,2,FALSE)</f>
        <v>4</v>
      </c>
      <c r="I733" s="255" t="s">
        <v>409</v>
      </c>
      <c r="J733" s="246" t="str">
        <f t="shared" si="187"/>
        <v>T14</v>
      </c>
      <c r="K733" s="246" t="str">
        <f t="shared" si="188"/>
        <v>T14</v>
      </c>
      <c r="L733" s="267">
        <f>VLOOKUP(K733,Threats!$J$4:$K$33,2,FALSE)</f>
        <v>4</v>
      </c>
      <c r="M733" s="178" t="str">
        <f t="shared" si="189"/>
        <v>A19.V32.T14</v>
      </c>
      <c r="N733" s="297">
        <f t="shared" si="191"/>
        <v>9.4</v>
      </c>
      <c r="O733" s="273">
        <f t="shared" si="190"/>
        <v>9</v>
      </c>
      <c r="P733"/>
    </row>
    <row r="734" spans="1:16" ht="24">
      <c r="A734" s="243" t="s">
        <v>83</v>
      </c>
      <c r="B734" s="244" t="str">
        <f>Assets!$B$7</f>
        <v>Electronic visa issuing process</v>
      </c>
      <c r="C734" s="245">
        <f>VLOOKUP(A734,Assets!$B$28:$C$47,2,FALSE)</f>
        <v>4.2</v>
      </c>
      <c r="D734" s="244" t="s">
        <v>371</v>
      </c>
      <c r="E734" s="246" t="str">
        <f t="shared" si="184"/>
        <v>V8.</v>
      </c>
      <c r="F734" s="246" t="str">
        <f t="shared" si="185"/>
        <v>V8</v>
      </c>
      <c r="G734" s="253" t="str">
        <f t="shared" si="186"/>
        <v>A2V8</v>
      </c>
      <c r="H734" s="254">
        <f>VLOOKUP(G734,'Assets+Vulnerabilities'!$H$4:$I$318,2,FALSE)</f>
        <v>3</v>
      </c>
      <c r="I734" s="255" t="s">
        <v>410</v>
      </c>
      <c r="J734" s="246" t="str">
        <f t="shared" si="187"/>
        <v>T1.</v>
      </c>
      <c r="K734" s="246" t="str">
        <f t="shared" si="188"/>
        <v>T1</v>
      </c>
      <c r="L734" s="178">
        <f>VLOOKUP(K734,Threats!$J$4:$K$33,2,FALSE)</f>
        <v>3</v>
      </c>
      <c r="M734" s="178" t="str">
        <f t="shared" si="189"/>
        <v>A2.V8.T1</v>
      </c>
      <c r="N734" s="297">
        <f t="shared" si="191"/>
        <v>8.1999999999999993</v>
      </c>
      <c r="O734" s="273">
        <f t="shared" si="190"/>
        <v>8</v>
      </c>
      <c r="P734"/>
    </row>
    <row r="735" spans="1:16" ht="24">
      <c r="A735" s="243" t="s">
        <v>83</v>
      </c>
      <c r="B735" s="244" t="str">
        <f>Assets!$B$7</f>
        <v>Electronic visa issuing process</v>
      </c>
      <c r="C735" s="245">
        <f>VLOOKUP(A735,Assets!$B$28:$C$47,2,FALSE)</f>
        <v>4.2</v>
      </c>
      <c r="D735" s="244" t="s">
        <v>371</v>
      </c>
      <c r="E735" s="246" t="str">
        <f t="shared" si="184"/>
        <v>V8.</v>
      </c>
      <c r="F735" s="246" t="str">
        <f t="shared" si="185"/>
        <v>V8</v>
      </c>
      <c r="G735" s="253" t="str">
        <f t="shared" si="186"/>
        <v>A2V8</v>
      </c>
      <c r="H735" s="254">
        <f>VLOOKUP(G735,'Assets+Vulnerabilities'!$H$4:$I$318,2,FALSE)</f>
        <v>3</v>
      </c>
      <c r="I735" s="255" t="s">
        <v>412</v>
      </c>
      <c r="J735" s="246" t="str">
        <f t="shared" si="187"/>
        <v>T22</v>
      </c>
      <c r="K735" s="246" t="str">
        <f t="shared" si="188"/>
        <v>T22</v>
      </c>
      <c r="L735" s="178">
        <f>VLOOKUP(K735,Threats!$J$4:$K$33,2,FALSE)</f>
        <v>4</v>
      </c>
      <c r="M735" s="178" t="str">
        <f t="shared" si="189"/>
        <v>A2.V8.T22</v>
      </c>
      <c r="N735" s="297">
        <f t="shared" si="191"/>
        <v>9.1999999999999993</v>
      </c>
      <c r="O735" s="273">
        <f t="shared" si="190"/>
        <v>9</v>
      </c>
      <c r="P735"/>
    </row>
    <row r="736" spans="1:16" ht="24">
      <c r="A736" s="243" t="s">
        <v>83</v>
      </c>
      <c r="B736" s="244" t="str">
        <f>Assets!$B$7</f>
        <v>Electronic visa issuing process</v>
      </c>
      <c r="C736" s="245">
        <f>VLOOKUP(A736,Assets!$B$28:$C$47,2,FALSE)</f>
        <v>4.2</v>
      </c>
      <c r="D736" s="244" t="s">
        <v>371</v>
      </c>
      <c r="E736" s="246" t="str">
        <f t="shared" si="184"/>
        <v>V8.</v>
      </c>
      <c r="F736" s="246" t="str">
        <f t="shared" si="185"/>
        <v>V8</v>
      </c>
      <c r="G736" s="253" t="str">
        <f t="shared" si="186"/>
        <v>A2V8</v>
      </c>
      <c r="H736" s="254">
        <f>VLOOKUP(G736,'Assets+Vulnerabilities'!$H$4:$I$318,2,FALSE)</f>
        <v>3</v>
      </c>
      <c r="I736" s="255" t="s">
        <v>413</v>
      </c>
      <c r="J736" s="246" t="str">
        <f t="shared" si="187"/>
        <v>T25</v>
      </c>
      <c r="K736" s="246" t="str">
        <f t="shared" si="188"/>
        <v>T25</v>
      </c>
      <c r="L736" s="178">
        <f>VLOOKUP(K736,Threats!$J$4:$K$33,2,FALSE)</f>
        <v>3</v>
      </c>
      <c r="M736" s="178" t="str">
        <f t="shared" si="189"/>
        <v>A2.V8.T25</v>
      </c>
      <c r="N736" s="297">
        <f t="shared" si="191"/>
        <v>8.1999999999999993</v>
      </c>
      <c r="O736" s="273">
        <f t="shared" si="190"/>
        <v>8</v>
      </c>
      <c r="P736"/>
    </row>
    <row r="737" spans="1:16" ht="48">
      <c r="A737" s="243" t="s">
        <v>83</v>
      </c>
      <c r="B737" s="244" t="str">
        <f>Assets!$B$7</f>
        <v>Electronic visa issuing process</v>
      </c>
      <c r="C737" s="245">
        <f>VLOOKUP(A737,Assets!$B$28:$C$47,2,FALSE)</f>
        <v>4.2</v>
      </c>
      <c r="D737" s="244" t="s">
        <v>376</v>
      </c>
      <c r="E737" s="246" t="str">
        <f t="shared" si="184"/>
        <v>V1.</v>
      </c>
      <c r="F737" s="246" t="str">
        <f t="shared" si="185"/>
        <v>V1</v>
      </c>
      <c r="G737" s="253" t="str">
        <f t="shared" si="186"/>
        <v>A2V1</v>
      </c>
      <c r="H737" s="254">
        <f>VLOOKUP(G737,'Assets+Vulnerabilities'!$H$4:$I$318,2,FALSE)</f>
        <v>5</v>
      </c>
      <c r="I737" s="255" t="s">
        <v>431</v>
      </c>
      <c r="J737" s="246" t="str">
        <f t="shared" si="187"/>
        <v>T6.</v>
      </c>
      <c r="K737" s="246" t="str">
        <f t="shared" si="188"/>
        <v>T6</v>
      </c>
      <c r="L737" s="178">
        <f>VLOOKUP(K737,Threats!$J$4:$K$33,2,FALSE)</f>
        <v>4</v>
      </c>
      <c r="M737" s="178" t="str">
        <f t="shared" si="189"/>
        <v>A2.V1.T6</v>
      </c>
      <c r="N737" s="297">
        <f t="shared" ref="N737:N740" si="194">C737+H737+L737-3</f>
        <v>10.199999999999999</v>
      </c>
      <c r="O737" s="273">
        <f t="shared" si="190"/>
        <v>10</v>
      </c>
      <c r="P737"/>
    </row>
    <row r="738" spans="1:16" ht="48">
      <c r="A738" s="243" t="s">
        <v>83</v>
      </c>
      <c r="B738" s="244" t="str">
        <f>Assets!$B$7</f>
        <v>Electronic visa issuing process</v>
      </c>
      <c r="C738" s="245">
        <f>VLOOKUP(A738,Assets!$B$28:$C$47,2,FALSE)</f>
        <v>4.2</v>
      </c>
      <c r="D738" s="244" t="s">
        <v>376</v>
      </c>
      <c r="E738" s="246" t="str">
        <f t="shared" si="184"/>
        <v>V1.</v>
      </c>
      <c r="F738" s="246" t="str">
        <f t="shared" si="185"/>
        <v>V1</v>
      </c>
      <c r="G738" s="253" t="str">
        <f t="shared" si="186"/>
        <v>A2V1</v>
      </c>
      <c r="H738" s="254">
        <f>VLOOKUP(G738,'Assets+Vulnerabilities'!$H$4:$I$318,2,FALSE)</f>
        <v>5</v>
      </c>
      <c r="I738" s="255" t="s">
        <v>417</v>
      </c>
      <c r="J738" s="246" t="str">
        <f t="shared" si="187"/>
        <v>T8.</v>
      </c>
      <c r="K738" s="246" t="str">
        <f t="shared" si="188"/>
        <v>T8</v>
      </c>
      <c r="L738" s="178">
        <f>VLOOKUP(K738,Threats!$J$4:$K$33,2,FALSE)</f>
        <v>4</v>
      </c>
      <c r="M738" s="178" t="str">
        <f t="shared" si="189"/>
        <v>A2.V1.T8</v>
      </c>
      <c r="N738" s="297">
        <f t="shared" si="194"/>
        <v>10.199999999999999</v>
      </c>
      <c r="O738" s="273">
        <f t="shared" si="190"/>
        <v>10</v>
      </c>
      <c r="P738"/>
    </row>
    <row r="739" spans="1:16" ht="48">
      <c r="A739" s="243" t="s">
        <v>83</v>
      </c>
      <c r="B739" s="244" t="str">
        <f>Assets!$B$7</f>
        <v>Electronic visa issuing process</v>
      </c>
      <c r="C739" s="245">
        <f>VLOOKUP(A739,Assets!$B$28:$C$47,2,FALSE)</f>
        <v>4.2</v>
      </c>
      <c r="D739" s="244" t="s">
        <v>376</v>
      </c>
      <c r="E739" s="246" t="str">
        <f t="shared" si="184"/>
        <v>V1.</v>
      </c>
      <c r="F739" s="246" t="str">
        <f t="shared" si="185"/>
        <v>V1</v>
      </c>
      <c r="G739" s="253" t="str">
        <f t="shared" si="186"/>
        <v>A2V1</v>
      </c>
      <c r="H739" s="254">
        <f>VLOOKUP(G739,'Assets+Vulnerabilities'!$H$4:$I$318,2,FALSE)</f>
        <v>5</v>
      </c>
      <c r="I739" s="255" t="s">
        <v>406</v>
      </c>
      <c r="J739" s="246" t="str">
        <f t="shared" si="187"/>
        <v>T11</v>
      </c>
      <c r="K739" s="246" t="str">
        <f t="shared" si="188"/>
        <v>T11</v>
      </c>
      <c r="L739" s="178">
        <f>VLOOKUP(K739,Threats!$J$4:$K$33,2,FALSE)</f>
        <v>3</v>
      </c>
      <c r="M739" s="178" t="str">
        <f t="shared" si="189"/>
        <v>A2.V1.T11</v>
      </c>
      <c r="N739" s="297">
        <f t="shared" si="194"/>
        <v>9.1999999999999993</v>
      </c>
      <c r="O739" s="273">
        <f t="shared" si="190"/>
        <v>9</v>
      </c>
      <c r="P739"/>
    </row>
    <row r="740" spans="1:16" ht="48">
      <c r="A740" s="243" t="s">
        <v>83</v>
      </c>
      <c r="B740" s="244" t="str">
        <f>Assets!$B$7</f>
        <v>Electronic visa issuing process</v>
      </c>
      <c r="C740" s="245">
        <f>VLOOKUP(A740,Assets!$B$28:$C$47,2,FALSE)</f>
        <v>4.2</v>
      </c>
      <c r="D740" s="244" t="s">
        <v>376</v>
      </c>
      <c r="E740" s="246" t="str">
        <f t="shared" si="184"/>
        <v>V1.</v>
      </c>
      <c r="F740" s="246" t="str">
        <f t="shared" si="185"/>
        <v>V1</v>
      </c>
      <c r="G740" s="253" t="str">
        <f t="shared" si="186"/>
        <v>A2V1</v>
      </c>
      <c r="H740" s="254">
        <f>VLOOKUP(G740,'Assets+Vulnerabilities'!$H$4:$I$318,2,FALSE)</f>
        <v>5</v>
      </c>
      <c r="I740" s="255" t="s">
        <v>480</v>
      </c>
      <c r="J740" s="246" t="str">
        <f t="shared" si="187"/>
        <v>T12</v>
      </c>
      <c r="K740" s="246" t="str">
        <f t="shared" si="188"/>
        <v>T12</v>
      </c>
      <c r="L740" s="178">
        <f>VLOOKUP(K740,Threats!$J$4:$K$33,2,FALSE)</f>
        <v>4</v>
      </c>
      <c r="M740" s="178" t="str">
        <f t="shared" si="189"/>
        <v>A2.V1.T12</v>
      </c>
      <c r="N740" s="297">
        <f t="shared" si="194"/>
        <v>10.199999999999999</v>
      </c>
      <c r="O740" s="273">
        <f t="shared" si="190"/>
        <v>10</v>
      </c>
      <c r="P740"/>
    </row>
    <row r="741" spans="1:16" ht="48">
      <c r="A741" s="243" t="s">
        <v>83</v>
      </c>
      <c r="B741" s="244" t="str">
        <f>Assets!$B$7</f>
        <v>Electronic visa issuing process</v>
      </c>
      <c r="C741" s="245">
        <f>VLOOKUP(A741,Assets!$B$28:$C$47,2,FALSE)</f>
        <v>4.2</v>
      </c>
      <c r="D741" s="244" t="s">
        <v>376</v>
      </c>
      <c r="E741" s="246" t="str">
        <f t="shared" si="184"/>
        <v>V1.</v>
      </c>
      <c r="F741" s="246" t="str">
        <f t="shared" si="185"/>
        <v>V1</v>
      </c>
      <c r="G741" s="253" t="str">
        <f t="shared" si="186"/>
        <v>A2V1</v>
      </c>
      <c r="H741" s="254">
        <f>VLOOKUP(G741,'Assets+Vulnerabilities'!$H$4:$I$318,2,FALSE)</f>
        <v>5</v>
      </c>
      <c r="I741" s="255" t="s">
        <v>479</v>
      </c>
      <c r="J741" s="246" t="str">
        <f t="shared" si="187"/>
        <v>T13</v>
      </c>
      <c r="K741" s="246" t="str">
        <f t="shared" si="188"/>
        <v>T13</v>
      </c>
      <c r="L741" s="178">
        <f>VLOOKUP(K741,Threats!$J$4:$K$33,2,FALSE)</f>
        <v>4</v>
      </c>
      <c r="M741" s="178" t="str">
        <f t="shared" si="189"/>
        <v>A2.V1.T13</v>
      </c>
      <c r="N741" s="297">
        <f t="shared" si="191"/>
        <v>11.2</v>
      </c>
      <c r="O741" s="273">
        <f t="shared" si="190"/>
        <v>11</v>
      </c>
      <c r="P741"/>
    </row>
    <row r="742" spans="1:16" ht="48">
      <c r="A742" s="243" t="s">
        <v>83</v>
      </c>
      <c r="B742" s="244" t="str">
        <f>Assets!$B$7</f>
        <v>Electronic visa issuing process</v>
      </c>
      <c r="C742" s="245">
        <f>VLOOKUP(A742,Assets!$B$28:$C$47,2,FALSE)</f>
        <v>4.2</v>
      </c>
      <c r="D742" s="244" t="s">
        <v>376</v>
      </c>
      <c r="E742" s="246" t="str">
        <f t="shared" si="184"/>
        <v>V1.</v>
      </c>
      <c r="F742" s="246" t="str">
        <f t="shared" si="185"/>
        <v>V1</v>
      </c>
      <c r="G742" s="253" t="str">
        <f t="shared" si="186"/>
        <v>A2V1</v>
      </c>
      <c r="H742" s="254">
        <f>VLOOKUP(G742,'Assets+Vulnerabilities'!$H$4:$I$318,2,FALSE)</f>
        <v>5</v>
      </c>
      <c r="I742" s="255" t="s">
        <v>409</v>
      </c>
      <c r="J742" s="246" t="str">
        <f t="shared" si="187"/>
        <v>T14</v>
      </c>
      <c r="K742" s="246" t="str">
        <f t="shared" si="188"/>
        <v>T14</v>
      </c>
      <c r="L742" s="178">
        <f>VLOOKUP(K742,Threats!$J$4:$K$33,2,FALSE)</f>
        <v>4</v>
      </c>
      <c r="M742" s="178" t="str">
        <f t="shared" si="189"/>
        <v>A2.V1.T14</v>
      </c>
      <c r="N742" s="297">
        <f t="shared" si="191"/>
        <v>11.2</v>
      </c>
      <c r="O742" s="273">
        <f t="shared" si="190"/>
        <v>11</v>
      </c>
      <c r="P742"/>
    </row>
    <row r="743" spans="1:16" ht="24">
      <c r="A743" s="243" t="s">
        <v>83</v>
      </c>
      <c r="B743" s="244" t="str">
        <f>Assets!$B$7</f>
        <v>Electronic visa issuing process</v>
      </c>
      <c r="C743" s="245">
        <f>VLOOKUP(A743,Assets!$B$28:$C$47,2,FALSE)</f>
        <v>4.2</v>
      </c>
      <c r="D743" s="244" t="s">
        <v>372</v>
      </c>
      <c r="E743" s="246" t="str">
        <f t="shared" si="184"/>
        <v>V12</v>
      </c>
      <c r="F743" s="246" t="str">
        <f t="shared" si="185"/>
        <v>V12</v>
      </c>
      <c r="G743" s="253" t="str">
        <f t="shared" si="186"/>
        <v>A2V12</v>
      </c>
      <c r="H743" s="254">
        <f>VLOOKUP(G743,'Assets+Vulnerabilities'!$H$4:$I$318,2,FALSE)</f>
        <v>4</v>
      </c>
      <c r="I743" s="255" t="s">
        <v>418</v>
      </c>
      <c r="J743" s="246" t="str">
        <f t="shared" si="187"/>
        <v>T9.</v>
      </c>
      <c r="K743" s="246" t="str">
        <f t="shared" si="188"/>
        <v>T9</v>
      </c>
      <c r="L743" s="178">
        <f>VLOOKUP(K743,Threats!$J$4:$K$33,2,FALSE)</f>
        <v>3</v>
      </c>
      <c r="M743" s="178" t="str">
        <f t="shared" si="189"/>
        <v>A2.V12.T9</v>
      </c>
      <c r="N743" s="297">
        <f t="shared" ref="N743:N752" si="195">C743+H743+L743-3</f>
        <v>8.1999999999999993</v>
      </c>
      <c r="O743" s="273">
        <f t="shared" si="190"/>
        <v>8</v>
      </c>
      <c r="P743"/>
    </row>
    <row r="744" spans="1:16" ht="24">
      <c r="A744" s="243" t="s">
        <v>83</v>
      </c>
      <c r="B744" s="244" t="str">
        <f>Assets!$B$7</f>
        <v>Electronic visa issuing process</v>
      </c>
      <c r="C744" s="245">
        <f>VLOOKUP(A744,Assets!$B$28:$C$47,2,FALSE)</f>
        <v>4.2</v>
      </c>
      <c r="D744" s="244" t="s">
        <v>372</v>
      </c>
      <c r="E744" s="246" t="str">
        <f t="shared" si="184"/>
        <v>V12</v>
      </c>
      <c r="F744" s="246" t="str">
        <f t="shared" si="185"/>
        <v>V12</v>
      </c>
      <c r="G744" s="253" t="str">
        <f t="shared" si="186"/>
        <v>A2V12</v>
      </c>
      <c r="H744" s="254">
        <f>VLOOKUP(G744,'Assets+Vulnerabilities'!$H$4:$I$318,2,FALSE)</f>
        <v>4</v>
      </c>
      <c r="I744" s="255" t="s">
        <v>436</v>
      </c>
      <c r="J744" s="246" t="str">
        <f t="shared" si="187"/>
        <v>T10</v>
      </c>
      <c r="K744" s="246" t="str">
        <f t="shared" si="188"/>
        <v>T10</v>
      </c>
      <c r="L744" s="178">
        <f>VLOOKUP(K744,Threats!$J$4:$K$33,2,FALSE)</f>
        <v>4</v>
      </c>
      <c r="M744" s="178" t="str">
        <f t="shared" si="189"/>
        <v>A2.V12.T10</v>
      </c>
      <c r="N744" s="297">
        <f t="shared" si="195"/>
        <v>9.1999999999999993</v>
      </c>
      <c r="O744" s="273">
        <f t="shared" si="190"/>
        <v>9</v>
      </c>
      <c r="P744"/>
    </row>
    <row r="745" spans="1:16" ht="24">
      <c r="A745" s="243" t="s">
        <v>83</v>
      </c>
      <c r="B745" s="244" t="str">
        <f>Assets!$B$7</f>
        <v>Electronic visa issuing process</v>
      </c>
      <c r="C745" s="245">
        <f>VLOOKUP(A745,Assets!$B$28:$C$47,2,FALSE)</f>
        <v>4.2</v>
      </c>
      <c r="D745" s="244" t="s">
        <v>372</v>
      </c>
      <c r="E745" s="246" t="str">
        <f t="shared" si="184"/>
        <v>V12</v>
      </c>
      <c r="F745" s="246" t="str">
        <f t="shared" si="185"/>
        <v>V12</v>
      </c>
      <c r="G745" s="253" t="str">
        <f t="shared" si="186"/>
        <v>A2V12</v>
      </c>
      <c r="H745" s="254">
        <f>VLOOKUP(G745,'Assets+Vulnerabilities'!$H$4:$I$318,2,FALSE)</f>
        <v>4</v>
      </c>
      <c r="I745" s="255" t="s">
        <v>406</v>
      </c>
      <c r="J745" s="246" t="str">
        <f t="shared" si="187"/>
        <v>T11</v>
      </c>
      <c r="K745" s="246" t="str">
        <f t="shared" si="188"/>
        <v>T11</v>
      </c>
      <c r="L745" s="178">
        <f>VLOOKUP(K745,Threats!$J$4:$K$33,2,FALSE)</f>
        <v>3</v>
      </c>
      <c r="M745" s="178" t="str">
        <f t="shared" si="189"/>
        <v>A2.V12.T11</v>
      </c>
      <c r="N745" s="297">
        <f t="shared" si="195"/>
        <v>8.1999999999999993</v>
      </c>
      <c r="O745" s="273">
        <f t="shared" si="190"/>
        <v>8</v>
      </c>
      <c r="P745"/>
    </row>
    <row r="746" spans="1:16" ht="24">
      <c r="A746" s="243" t="s">
        <v>83</v>
      </c>
      <c r="B746" s="244" t="str">
        <f>Assets!$B$7</f>
        <v>Electronic visa issuing process</v>
      </c>
      <c r="C746" s="245">
        <f>VLOOKUP(A746,Assets!$B$28:$C$47,2,FALSE)</f>
        <v>4.2</v>
      </c>
      <c r="D746" s="244" t="s">
        <v>372</v>
      </c>
      <c r="E746" s="246" t="str">
        <f t="shared" si="184"/>
        <v>V12</v>
      </c>
      <c r="F746" s="246" t="str">
        <f t="shared" si="185"/>
        <v>V12</v>
      </c>
      <c r="G746" s="253" t="str">
        <f t="shared" si="186"/>
        <v>A2V12</v>
      </c>
      <c r="H746" s="254">
        <f>VLOOKUP(G746,'Assets+Vulnerabilities'!$H$4:$I$318,2,FALSE)</f>
        <v>4</v>
      </c>
      <c r="I746" s="255" t="s">
        <v>480</v>
      </c>
      <c r="J746" s="246" t="str">
        <f t="shared" si="187"/>
        <v>T12</v>
      </c>
      <c r="K746" s="246" t="str">
        <f t="shared" si="188"/>
        <v>T12</v>
      </c>
      <c r="L746" s="178">
        <f>VLOOKUP(K746,Threats!$J$4:$K$33,2,FALSE)</f>
        <v>4</v>
      </c>
      <c r="M746" s="178" t="str">
        <f t="shared" si="189"/>
        <v>A2.V12.T12</v>
      </c>
      <c r="N746" s="297">
        <f t="shared" si="195"/>
        <v>9.1999999999999993</v>
      </c>
      <c r="O746" s="273">
        <f t="shared" si="190"/>
        <v>9</v>
      </c>
      <c r="P746"/>
    </row>
    <row r="747" spans="1:16" ht="24">
      <c r="A747" s="243" t="s">
        <v>83</v>
      </c>
      <c r="B747" s="244" t="str">
        <f>Assets!$B$7</f>
        <v>Electronic visa issuing process</v>
      </c>
      <c r="C747" s="245">
        <f>VLOOKUP(A747,Assets!$B$28:$C$47,2,FALSE)</f>
        <v>4.2</v>
      </c>
      <c r="D747" s="244" t="s">
        <v>372</v>
      </c>
      <c r="E747" s="246" t="str">
        <f t="shared" si="184"/>
        <v>V12</v>
      </c>
      <c r="F747" s="246" t="str">
        <f t="shared" si="185"/>
        <v>V12</v>
      </c>
      <c r="G747" s="253" t="str">
        <f t="shared" si="186"/>
        <v>A2V12</v>
      </c>
      <c r="H747" s="254">
        <f>VLOOKUP(G747,'Assets+Vulnerabilities'!$H$4:$I$318,2,FALSE)</f>
        <v>4</v>
      </c>
      <c r="I747" s="255" t="s">
        <v>420</v>
      </c>
      <c r="J747" s="246" t="str">
        <f t="shared" si="187"/>
        <v>T30</v>
      </c>
      <c r="K747" s="246" t="str">
        <f t="shared" si="188"/>
        <v>T30</v>
      </c>
      <c r="L747" s="178">
        <f>VLOOKUP(K747,Threats!$J$4:$K$33,2,FALSE)</f>
        <v>4</v>
      </c>
      <c r="M747" s="178" t="str">
        <f t="shared" si="189"/>
        <v>A2.V12.T30</v>
      </c>
      <c r="N747" s="297">
        <f t="shared" si="195"/>
        <v>9.1999999999999993</v>
      </c>
      <c r="O747" s="273">
        <f t="shared" si="190"/>
        <v>9</v>
      </c>
      <c r="P747"/>
    </row>
    <row r="748" spans="1:16" ht="24">
      <c r="A748" s="243" t="s">
        <v>83</v>
      </c>
      <c r="B748" s="244" t="str">
        <f>Assets!$B$7</f>
        <v>Electronic visa issuing process</v>
      </c>
      <c r="C748" s="245">
        <f>VLOOKUP(A748,Assets!$B$28:$C$47,2,FALSE)</f>
        <v>4.2</v>
      </c>
      <c r="D748" s="244" t="s">
        <v>372</v>
      </c>
      <c r="E748" s="246" t="str">
        <f t="shared" si="184"/>
        <v>V12</v>
      </c>
      <c r="F748" s="246" t="str">
        <f t="shared" si="185"/>
        <v>V12</v>
      </c>
      <c r="G748" s="253" t="str">
        <f t="shared" si="186"/>
        <v>A2V12</v>
      </c>
      <c r="H748" s="254">
        <f>VLOOKUP(G748,'Assets+Vulnerabilities'!$H$4:$I$318,2,FALSE)</f>
        <v>4</v>
      </c>
      <c r="I748" s="255" t="s">
        <v>418</v>
      </c>
      <c r="J748" s="246" t="str">
        <f t="shared" si="187"/>
        <v>T9.</v>
      </c>
      <c r="K748" s="246" t="str">
        <f t="shared" si="188"/>
        <v>T9</v>
      </c>
      <c r="L748" s="178">
        <f>VLOOKUP(K748,Threats!$J$4:$K$33,2,FALSE)</f>
        <v>3</v>
      </c>
      <c r="M748" s="178" t="str">
        <f t="shared" si="189"/>
        <v>A2.V12.T9</v>
      </c>
      <c r="N748" s="297">
        <f t="shared" si="195"/>
        <v>8.1999999999999993</v>
      </c>
      <c r="O748" s="273">
        <f t="shared" si="190"/>
        <v>8</v>
      </c>
      <c r="P748"/>
    </row>
    <row r="749" spans="1:16" ht="24">
      <c r="A749" s="243" t="s">
        <v>83</v>
      </c>
      <c r="B749" s="244" t="str">
        <f>Assets!$B$7</f>
        <v>Electronic visa issuing process</v>
      </c>
      <c r="C749" s="245">
        <f>VLOOKUP(A749,Assets!$B$28:$C$47,2,FALSE)</f>
        <v>4.2</v>
      </c>
      <c r="D749" s="244" t="s">
        <v>372</v>
      </c>
      <c r="E749" s="246" t="str">
        <f t="shared" si="184"/>
        <v>V12</v>
      </c>
      <c r="F749" s="246" t="str">
        <f t="shared" si="185"/>
        <v>V12</v>
      </c>
      <c r="G749" s="253" t="str">
        <f t="shared" si="186"/>
        <v>A2V12</v>
      </c>
      <c r="H749" s="254">
        <f>VLOOKUP(G749,'Assets+Vulnerabilities'!$H$4:$I$318,2,FALSE)</f>
        <v>4</v>
      </c>
      <c r="I749" s="255" t="s">
        <v>436</v>
      </c>
      <c r="J749" s="246" t="str">
        <f t="shared" si="187"/>
        <v>T10</v>
      </c>
      <c r="K749" s="246" t="str">
        <f t="shared" si="188"/>
        <v>T10</v>
      </c>
      <c r="L749" s="178">
        <f>VLOOKUP(K749,Threats!$J$4:$K$33,2,FALSE)</f>
        <v>4</v>
      </c>
      <c r="M749" s="178" t="str">
        <f t="shared" si="189"/>
        <v>A2.V12.T10</v>
      </c>
      <c r="N749" s="297">
        <f t="shared" si="195"/>
        <v>9.1999999999999993</v>
      </c>
      <c r="O749" s="273">
        <f t="shared" si="190"/>
        <v>9</v>
      </c>
      <c r="P749"/>
    </row>
    <row r="750" spans="1:16" ht="24">
      <c r="A750" s="243" t="s">
        <v>83</v>
      </c>
      <c r="B750" s="244" t="str">
        <f>Assets!$B$7</f>
        <v>Electronic visa issuing process</v>
      </c>
      <c r="C750" s="245">
        <f>VLOOKUP(A750,Assets!$B$28:$C$47,2,FALSE)</f>
        <v>4.2</v>
      </c>
      <c r="D750" s="244" t="s">
        <v>372</v>
      </c>
      <c r="E750" s="246" t="str">
        <f t="shared" si="184"/>
        <v>V12</v>
      </c>
      <c r="F750" s="246" t="str">
        <f t="shared" si="185"/>
        <v>V12</v>
      </c>
      <c r="G750" s="253" t="str">
        <f t="shared" si="186"/>
        <v>A2V12</v>
      </c>
      <c r="H750" s="254">
        <f>VLOOKUP(G750,'Assets+Vulnerabilities'!$H$4:$I$318,2,FALSE)</f>
        <v>4</v>
      </c>
      <c r="I750" s="255" t="s">
        <v>406</v>
      </c>
      <c r="J750" s="246" t="str">
        <f t="shared" si="187"/>
        <v>T11</v>
      </c>
      <c r="K750" s="246" t="str">
        <f t="shared" si="188"/>
        <v>T11</v>
      </c>
      <c r="L750" s="178">
        <f>VLOOKUP(K750,Threats!$J$4:$K$33,2,FALSE)</f>
        <v>3</v>
      </c>
      <c r="M750" s="178" t="str">
        <f t="shared" si="189"/>
        <v>A2.V12.T11</v>
      </c>
      <c r="N750" s="297">
        <f t="shared" si="195"/>
        <v>8.1999999999999993</v>
      </c>
      <c r="O750" s="273">
        <f t="shared" si="190"/>
        <v>8</v>
      </c>
      <c r="P750"/>
    </row>
    <row r="751" spans="1:16" ht="24">
      <c r="A751" s="243" t="s">
        <v>83</v>
      </c>
      <c r="B751" s="244" t="str">
        <f>Assets!$B$7</f>
        <v>Electronic visa issuing process</v>
      </c>
      <c r="C751" s="245">
        <f>VLOOKUP(A751,Assets!$B$28:$C$47,2,FALSE)</f>
        <v>4.2</v>
      </c>
      <c r="D751" s="244" t="s">
        <v>372</v>
      </c>
      <c r="E751" s="246" t="str">
        <f t="shared" si="184"/>
        <v>V12</v>
      </c>
      <c r="F751" s="246" t="str">
        <f t="shared" si="185"/>
        <v>V12</v>
      </c>
      <c r="G751" s="253" t="str">
        <f t="shared" si="186"/>
        <v>A2V12</v>
      </c>
      <c r="H751" s="254">
        <f>VLOOKUP(G751,'Assets+Vulnerabilities'!$H$4:$I$318,2,FALSE)</f>
        <v>4</v>
      </c>
      <c r="I751" s="255" t="s">
        <v>480</v>
      </c>
      <c r="J751" s="246" t="str">
        <f t="shared" si="187"/>
        <v>T12</v>
      </c>
      <c r="K751" s="246" t="str">
        <f t="shared" si="188"/>
        <v>T12</v>
      </c>
      <c r="L751" s="178">
        <f>VLOOKUP(K751,Threats!$J$4:$K$33,2,FALSE)</f>
        <v>4</v>
      </c>
      <c r="M751" s="178" t="str">
        <f t="shared" si="189"/>
        <v>A2.V12.T12</v>
      </c>
      <c r="N751" s="297">
        <f t="shared" si="195"/>
        <v>9.1999999999999993</v>
      </c>
      <c r="O751" s="273">
        <f t="shared" si="190"/>
        <v>9</v>
      </c>
      <c r="P751"/>
    </row>
    <row r="752" spans="1:16" ht="24">
      <c r="A752" s="243" t="s">
        <v>83</v>
      </c>
      <c r="B752" s="244" t="str">
        <f>Assets!$B$7</f>
        <v>Electronic visa issuing process</v>
      </c>
      <c r="C752" s="245">
        <f>VLOOKUP(A752,Assets!$B$28:$C$47,2,FALSE)</f>
        <v>4.2</v>
      </c>
      <c r="D752" s="244" t="s">
        <v>372</v>
      </c>
      <c r="E752" s="246" t="str">
        <f t="shared" si="184"/>
        <v>V12</v>
      </c>
      <c r="F752" s="246" t="str">
        <f t="shared" si="185"/>
        <v>V12</v>
      </c>
      <c r="G752" s="253" t="str">
        <f t="shared" si="186"/>
        <v>A2V12</v>
      </c>
      <c r="H752" s="254">
        <f>VLOOKUP(G752,'Assets+Vulnerabilities'!$H$4:$I$318,2,FALSE)</f>
        <v>4</v>
      </c>
      <c r="I752" s="255" t="s">
        <v>420</v>
      </c>
      <c r="J752" s="246" t="str">
        <f t="shared" si="187"/>
        <v>T30</v>
      </c>
      <c r="K752" s="246" t="str">
        <f t="shared" si="188"/>
        <v>T30</v>
      </c>
      <c r="L752" s="178">
        <f>VLOOKUP(K752,Threats!$J$4:$K$33,2,FALSE)</f>
        <v>4</v>
      </c>
      <c r="M752" s="178" t="str">
        <f t="shared" si="189"/>
        <v>A2.V12.T30</v>
      </c>
      <c r="N752" s="297">
        <f t="shared" si="195"/>
        <v>9.1999999999999993</v>
      </c>
      <c r="O752" s="273">
        <f t="shared" si="190"/>
        <v>9</v>
      </c>
      <c r="P752"/>
    </row>
    <row r="753" spans="1:16" ht="48">
      <c r="A753" s="243" t="s">
        <v>83</v>
      </c>
      <c r="B753" s="244" t="str">
        <f>Assets!$B$7</f>
        <v>Electronic visa issuing process</v>
      </c>
      <c r="C753" s="245">
        <f>VLOOKUP(A753,Assets!$B$28:$C$47,2,FALSE)</f>
        <v>4.2</v>
      </c>
      <c r="D753" s="244" t="s">
        <v>372</v>
      </c>
      <c r="E753" s="246" t="str">
        <f t="shared" si="184"/>
        <v>V12</v>
      </c>
      <c r="F753" s="246" t="str">
        <f t="shared" si="185"/>
        <v>V12</v>
      </c>
      <c r="G753" s="253" t="str">
        <f t="shared" si="186"/>
        <v>A2V12</v>
      </c>
      <c r="H753" s="254">
        <f>VLOOKUP(G753,'Assets+Vulnerabilities'!$H$4:$I$318,2,FALSE)</f>
        <v>4</v>
      </c>
      <c r="I753" s="255" t="s">
        <v>479</v>
      </c>
      <c r="J753" s="246" t="str">
        <f t="shared" si="187"/>
        <v>T13</v>
      </c>
      <c r="K753" s="246" t="str">
        <f t="shared" si="188"/>
        <v>T13</v>
      </c>
      <c r="L753" s="178">
        <f>VLOOKUP(K753,Threats!$J$4:$K$33,2,FALSE)</f>
        <v>4</v>
      </c>
      <c r="M753" s="178" t="str">
        <f t="shared" si="189"/>
        <v>A2.V12.T13</v>
      </c>
      <c r="N753" s="297">
        <f t="shared" si="191"/>
        <v>10.199999999999999</v>
      </c>
      <c r="O753" s="273">
        <f t="shared" si="190"/>
        <v>10</v>
      </c>
      <c r="P753"/>
    </row>
    <row r="754" spans="1:16" ht="24">
      <c r="A754" s="243" t="s">
        <v>83</v>
      </c>
      <c r="B754" s="244" t="str">
        <f>Assets!$B$7</f>
        <v>Electronic visa issuing process</v>
      </c>
      <c r="C754" s="245">
        <f>VLOOKUP(A754,Assets!$B$28:$C$47,2,FALSE)</f>
        <v>4.2</v>
      </c>
      <c r="D754" s="244" t="s">
        <v>377</v>
      </c>
      <c r="E754" s="246" t="str">
        <f t="shared" si="184"/>
        <v>V14</v>
      </c>
      <c r="F754" s="246" t="str">
        <f t="shared" si="185"/>
        <v>V14</v>
      </c>
      <c r="G754" s="253" t="str">
        <f t="shared" si="186"/>
        <v>A2V14</v>
      </c>
      <c r="H754" s="254">
        <f>VLOOKUP(G754,'Assets+Vulnerabilities'!$H$4:$I$318,2,FALSE)</f>
        <v>4</v>
      </c>
      <c r="I754" s="255" t="s">
        <v>408</v>
      </c>
      <c r="J754" s="246" t="str">
        <f t="shared" si="187"/>
        <v>T2.</v>
      </c>
      <c r="K754" s="246" t="str">
        <f t="shared" si="188"/>
        <v>T2</v>
      </c>
      <c r="L754" s="178">
        <f>VLOOKUP(K754,Threats!$J$4:$K$33,2,FALSE)</f>
        <v>5</v>
      </c>
      <c r="M754" s="178" t="str">
        <f t="shared" si="189"/>
        <v>A2.V14.T2</v>
      </c>
      <c r="N754" s="297">
        <f t="shared" ref="N754:N755" si="196">C754+H754+L754-3</f>
        <v>10.199999999999999</v>
      </c>
      <c r="O754" s="273">
        <f t="shared" si="190"/>
        <v>10</v>
      </c>
      <c r="P754"/>
    </row>
    <row r="755" spans="1:16" ht="36">
      <c r="A755" s="243" t="s">
        <v>83</v>
      </c>
      <c r="B755" s="244" t="str">
        <f>Assets!$B$7</f>
        <v>Electronic visa issuing process</v>
      </c>
      <c r="C755" s="245">
        <f>VLOOKUP(A755,Assets!$B$28:$C$47,2,FALSE)</f>
        <v>4.2</v>
      </c>
      <c r="D755" s="244" t="s">
        <v>377</v>
      </c>
      <c r="E755" s="246" t="str">
        <f t="shared" si="184"/>
        <v>V14</v>
      </c>
      <c r="F755" s="246" t="str">
        <f t="shared" si="185"/>
        <v>V14</v>
      </c>
      <c r="G755" s="253" t="str">
        <f t="shared" si="186"/>
        <v>A2V14</v>
      </c>
      <c r="H755" s="254">
        <f>VLOOKUP(G755,'Assets+Vulnerabilities'!$H$4:$I$318,2,FALSE)</f>
        <v>4</v>
      </c>
      <c r="I755" s="255" t="s">
        <v>150</v>
      </c>
      <c r="J755" s="246" t="str">
        <f t="shared" si="187"/>
        <v>T3.</v>
      </c>
      <c r="K755" s="246" t="str">
        <f t="shared" si="188"/>
        <v>T3</v>
      </c>
      <c r="L755" s="178">
        <f>VLOOKUP(K755,Threats!$J$4:$K$33,2,FALSE)</f>
        <v>4</v>
      </c>
      <c r="M755" s="178" t="str">
        <f t="shared" si="189"/>
        <v>A2.V14.T3</v>
      </c>
      <c r="N755" s="297">
        <f t="shared" si="196"/>
        <v>9.1999999999999993</v>
      </c>
      <c r="O755" s="273">
        <f t="shared" si="190"/>
        <v>9</v>
      </c>
      <c r="P755"/>
    </row>
    <row r="756" spans="1:16" ht="24">
      <c r="A756" s="243" t="s">
        <v>83</v>
      </c>
      <c r="B756" s="244" t="str">
        <f>Assets!$B$7</f>
        <v>Electronic visa issuing process</v>
      </c>
      <c r="C756" s="245">
        <f>VLOOKUP(A756,Assets!$B$28:$C$47,2,FALSE)</f>
        <v>4.2</v>
      </c>
      <c r="D756" s="244" t="s">
        <v>377</v>
      </c>
      <c r="E756" s="246" t="str">
        <f t="shared" si="184"/>
        <v>V14</v>
      </c>
      <c r="F756" s="246" t="str">
        <f t="shared" si="185"/>
        <v>V14</v>
      </c>
      <c r="G756" s="253" t="str">
        <f t="shared" si="186"/>
        <v>A2V14</v>
      </c>
      <c r="H756" s="254">
        <f>VLOOKUP(G756,'Assets+Vulnerabilities'!$H$4:$I$318,2,FALSE)</f>
        <v>4</v>
      </c>
      <c r="I756" s="255" t="s">
        <v>151</v>
      </c>
      <c r="J756" s="246" t="str">
        <f t="shared" si="187"/>
        <v>T5.</v>
      </c>
      <c r="K756" s="246" t="str">
        <f t="shared" si="188"/>
        <v>T5</v>
      </c>
      <c r="L756" s="178">
        <f>VLOOKUP(K756,Threats!$J$4:$K$33,2,FALSE)</f>
        <v>3</v>
      </c>
      <c r="M756" s="178" t="str">
        <f t="shared" si="189"/>
        <v>A2.V14.T5</v>
      </c>
      <c r="N756" s="297">
        <f t="shared" si="191"/>
        <v>9.1999999999999993</v>
      </c>
      <c r="O756" s="273">
        <f t="shared" si="190"/>
        <v>9</v>
      </c>
      <c r="P756"/>
    </row>
    <row r="757" spans="1:16" ht="24">
      <c r="A757" s="243" t="s">
        <v>83</v>
      </c>
      <c r="B757" s="244" t="str">
        <f>Assets!$B$7</f>
        <v>Electronic visa issuing process</v>
      </c>
      <c r="C757" s="245">
        <f>VLOOKUP(A757,Assets!$B$28:$C$47,2,FALSE)</f>
        <v>4.2</v>
      </c>
      <c r="D757" s="244" t="s">
        <v>377</v>
      </c>
      <c r="E757" s="246" t="str">
        <f t="shared" si="184"/>
        <v>V14</v>
      </c>
      <c r="F757" s="246" t="str">
        <f t="shared" si="185"/>
        <v>V14</v>
      </c>
      <c r="G757" s="253" t="str">
        <f t="shared" si="186"/>
        <v>A2V14</v>
      </c>
      <c r="H757" s="254">
        <f>VLOOKUP(G757,'Assets+Vulnerabilities'!$H$4:$I$318,2,FALSE)</f>
        <v>4</v>
      </c>
      <c r="I757" s="255" t="s">
        <v>431</v>
      </c>
      <c r="J757" s="246" t="str">
        <f t="shared" si="187"/>
        <v>T6.</v>
      </c>
      <c r="K757" s="246" t="str">
        <f t="shared" si="188"/>
        <v>T6</v>
      </c>
      <c r="L757" s="178">
        <f>VLOOKUP(K757,Threats!$J$4:$K$33,2,FALSE)</f>
        <v>4</v>
      </c>
      <c r="M757" s="178" t="str">
        <f t="shared" si="189"/>
        <v>A2.V14.T6</v>
      </c>
      <c r="N757" s="297">
        <f t="shared" ref="N757:N763" si="197">C757+H757+L757-3</f>
        <v>9.1999999999999993</v>
      </c>
      <c r="O757" s="273">
        <f t="shared" si="190"/>
        <v>9</v>
      </c>
      <c r="P757"/>
    </row>
    <row r="758" spans="1:16" ht="36">
      <c r="A758" s="243" t="s">
        <v>83</v>
      </c>
      <c r="B758" s="244" t="str">
        <f>Assets!$B$7</f>
        <v>Electronic visa issuing process</v>
      </c>
      <c r="C758" s="245">
        <f>VLOOKUP(A758,Assets!$B$28:$C$47,2,FALSE)</f>
        <v>4.2</v>
      </c>
      <c r="D758" s="244" t="s">
        <v>377</v>
      </c>
      <c r="E758" s="246" t="str">
        <f t="shared" si="184"/>
        <v>V14</v>
      </c>
      <c r="F758" s="246" t="str">
        <f t="shared" si="185"/>
        <v>V14</v>
      </c>
      <c r="G758" s="253" t="str">
        <f t="shared" si="186"/>
        <v>A2V14</v>
      </c>
      <c r="H758" s="254">
        <f>VLOOKUP(G758,'Assets+Vulnerabilities'!$H$4:$I$318,2,FALSE)</f>
        <v>4</v>
      </c>
      <c r="I758" s="255" t="s">
        <v>417</v>
      </c>
      <c r="J758" s="246" t="str">
        <f t="shared" si="187"/>
        <v>T8.</v>
      </c>
      <c r="K758" s="246" t="str">
        <f t="shared" si="188"/>
        <v>T8</v>
      </c>
      <c r="L758" s="178">
        <f>VLOOKUP(K758,Threats!$J$4:$K$33,2,FALSE)</f>
        <v>4</v>
      </c>
      <c r="M758" s="178" t="str">
        <f t="shared" si="189"/>
        <v>A2.V14.T8</v>
      </c>
      <c r="N758" s="297">
        <f t="shared" si="197"/>
        <v>9.1999999999999993</v>
      </c>
      <c r="O758" s="273">
        <f t="shared" si="190"/>
        <v>9</v>
      </c>
      <c r="P758"/>
    </row>
    <row r="759" spans="1:16" ht="24">
      <c r="A759" s="243" t="s">
        <v>83</v>
      </c>
      <c r="B759" s="244" t="str">
        <f>Assets!$B$7</f>
        <v>Electronic visa issuing process</v>
      </c>
      <c r="C759" s="245">
        <f>VLOOKUP(A759,Assets!$B$28:$C$47,2,FALSE)</f>
        <v>4.2</v>
      </c>
      <c r="D759" s="244" t="s">
        <v>377</v>
      </c>
      <c r="E759" s="246" t="str">
        <f t="shared" si="184"/>
        <v>V14</v>
      </c>
      <c r="F759" s="246" t="str">
        <f t="shared" si="185"/>
        <v>V14</v>
      </c>
      <c r="G759" s="253" t="str">
        <f t="shared" si="186"/>
        <v>A2V14</v>
      </c>
      <c r="H759" s="254">
        <f>VLOOKUP(G759,'Assets+Vulnerabilities'!$H$4:$I$318,2,FALSE)</f>
        <v>4</v>
      </c>
      <c r="I759" s="255" t="s">
        <v>418</v>
      </c>
      <c r="J759" s="246" t="str">
        <f t="shared" si="187"/>
        <v>T9.</v>
      </c>
      <c r="K759" s="246" t="str">
        <f t="shared" si="188"/>
        <v>T9</v>
      </c>
      <c r="L759" s="178">
        <f>VLOOKUP(K759,Threats!$J$4:$K$33,2,FALSE)</f>
        <v>3</v>
      </c>
      <c r="M759" s="178" t="str">
        <f t="shared" si="189"/>
        <v>A2.V14.T9</v>
      </c>
      <c r="N759" s="297">
        <f t="shared" si="197"/>
        <v>8.1999999999999993</v>
      </c>
      <c r="O759" s="273">
        <f t="shared" si="190"/>
        <v>8</v>
      </c>
      <c r="P759"/>
    </row>
    <row r="760" spans="1:16" ht="24">
      <c r="A760" s="243" t="s">
        <v>83</v>
      </c>
      <c r="B760" s="244" t="str">
        <f>Assets!$B$7</f>
        <v>Electronic visa issuing process</v>
      </c>
      <c r="C760" s="245">
        <f>VLOOKUP(A760,Assets!$B$28:$C$47,2,FALSE)</f>
        <v>4.2</v>
      </c>
      <c r="D760" s="244" t="s">
        <v>377</v>
      </c>
      <c r="E760" s="246" t="str">
        <f t="shared" si="184"/>
        <v>V14</v>
      </c>
      <c r="F760" s="246" t="str">
        <f t="shared" si="185"/>
        <v>V14</v>
      </c>
      <c r="G760" s="253" t="str">
        <f t="shared" si="186"/>
        <v>A2V14</v>
      </c>
      <c r="H760" s="254">
        <f>VLOOKUP(G760,'Assets+Vulnerabilities'!$H$4:$I$318,2,FALSE)</f>
        <v>4</v>
      </c>
      <c r="I760" s="255" t="s">
        <v>152</v>
      </c>
      <c r="J760" s="246" t="str">
        <f t="shared" si="187"/>
        <v>T7.</v>
      </c>
      <c r="K760" s="246" t="str">
        <f t="shared" si="188"/>
        <v>T7</v>
      </c>
      <c r="L760" s="178">
        <f>VLOOKUP(K760,Threats!$J$4:$K$33,2,FALSE)</f>
        <v>4</v>
      </c>
      <c r="M760" s="178" t="str">
        <f t="shared" si="189"/>
        <v>A2.V14.T7</v>
      </c>
      <c r="N760" s="297">
        <f t="shared" si="197"/>
        <v>9.1999999999999993</v>
      </c>
      <c r="O760" s="273">
        <f t="shared" si="190"/>
        <v>9</v>
      </c>
      <c r="P760"/>
    </row>
    <row r="761" spans="1:16" ht="24">
      <c r="A761" s="243" t="s">
        <v>83</v>
      </c>
      <c r="B761" s="244" t="str">
        <f>Assets!$B$7</f>
        <v>Electronic visa issuing process</v>
      </c>
      <c r="C761" s="245">
        <f>VLOOKUP(A761,Assets!$B$28:$C$47,2,FALSE)</f>
        <v>4.2</v>
      </c>
      <c r="D761" s="244" t="s">
        <v>377</v>
      </c>
      <c r="E761" s="246" t="str">
        <f t="shared" si="184"/>
        <v>V14</v>
      </c>
      <c r="F761" s="246" t="str">
        <f t="shared" si="185"/>
        <v>V14</v>
      </c>
      <c r="G761" s="253" t="str">
        <f t="shared" si="186"/>
        <v>A2V14</v>
      </c>
      <c r="H761" s="254">
        <f>VLOOKUP(G761,'Assets+Vulnerabilities'!$H$4:$I$318,2,FALSE)</f>
        <v>4</v>
      </c>
      <c r="I761" s="255" t="s">
        <v>436</v>
      </c>
      <c r="J761" s="246" t="str">
        <f t="shared" si="187"/>
        <v>T10</v>
      </c>
      <c r="K761" s="246" t="str">
        <f t="shared" si="188"/>
        <v>T10</v>
      </c>
      <c r="L761" s="178">
        <f>VLOOKUP(K761,Threats!$J$4:$K$33,2,FALSE)</f>
        <v>4</v>
      </c>
      <c r="M761" s="178" t="str">
        <f t="shared" si="189"/>
        <v>A2.V14.T10</v>
      </c>
      <c r="N761" s="297">
        <f t="shared" si="197"/>
        <v>9.1999999999999993</v>
      </c>
      <c r="O761" s="273">
        <f t="shared" si="190"/>
        <v>9</v>
      </c>
      <c r="P761"/>
    </row>
    <row r="762" spans="1:16" ht="24">
      <c r="A762" s="243" t="s">
        <v>83</v>
      </c>
      <c r="B762" s="244" t="str">
        <f>Assets!$B$7</f>
        <v>Electronic visa issuing process</v>
      </c>
      <c r="C762" s="245">
        <f>VLOOKUP(A762,Assets!$B$28:$C$47,2,FALSE)</f>
        <v>4.2</v>
      </c>
      <c r="D762" s="244" t="s">
        <v>377</v>
      </c>
      <c r="E762" s="246" t="str">
        <f t="shared" si="184"/>
        <v>V14</v>
      </c>
      <c r="F762" s="246" t="str">
        <f t="shared" si="185"/>
        <v>V14</v>
      </c>
      <c r="G762" s="253" t="str">
        <f t="shared" si="186"/>
        <v>A2V14</v>
      </c>
      <c r="H762" s="254">
        <f>VLOOKUP(G762,'Assets+Vulnerabilities'!$H$4:$I$318,2,FALSE)</f>
        <v>4</v>
      </c>
      <c r="I762" s="255" t="s">
        <v>406</v>
      </c>
      <c r="J762" s="246" t="str">
        <f t="shared" si="187"/>
        <v>T11</v>
      </c>
      <c r="K762" s="246" t="str">
        <f t="shared" si="188"/>
        <v>T11</v>
      </c>
      <c r="L762" s="178">
        <f>VLOOKUP(K762,Threats!$J$4:$K$33,2,FALSE)</f>
        <v>3</v>
      </c>
      <c r="M762" s="178" t="str">
        <f t="shared" si="189"/>
        <v>A2.V14.T11</v>
      </c>
      <c r="N762" s="297">
        <f t="shared" si="197"/>
        <v>8.1999999999999993</v>
      </c>
      <c r="O762" s="273">
        <f t="shared" si="190"/>
        <v>8</v>
      </c>
      <c r="P762"/>
    </row>
    <row r="763" spans="1:16" ht="24">
      <c r="A763" s="243" t="s">
        <v>83</v>
      </c>
      <c r="B763" s="244" t="str">
        <f>Assets!$B$7</f>
        <v>Electronic visa issuing process</v>
      </c>
      <c r="C763" s="245">
        <f>VLOOKUP(A763,Assets!$B$28:$C$47,2,FALSE)</f>
        <v>4.2</v>
      </c>
      <c r="D763" s="244" t="s">
        <v>377</v>
      </c>
      <c r="E763" s="246" t="str">
        <f t="shared" si="184"/>
        <v>V14</v>
      </c>
      <c r="F763" s="246" t="str">
        <f t="shared" si="185"/>
        <v>V14</v>
      </c>
      <c r="G763" s="253" t="str">
        <f t="shared" si="186"/>
        <v>A2V14</v>
      </c>
      <c r="H763" s="254">
        <f>VLOOKUP(G763,'Assets+Vulnerabilities'!$H$4:$I$318,2,FALSE)</f>
        <v>4</v>
      </c>
      <c r="I763" s="255" t="s">
        <v>480</v>
      </c>
      <c r="J763" s="246" t="str">
        <f t="shared" si="187"/>
        <v>T12</v>
      </c>
      <c r="K763" s="246" t="str">
        <f t="shared" si="188"/>
        <v>T12</v>
      </c>
      <c r="L763" s="178">
        <f>VLOOKUP(K763,Threats!$J$4:$K$33,2,FALSE)</f>
        <v>4</v>
      </c>
      <c r="M763" s="178" t="str">
        <f t="shared" si="189"/>
        <v>A2.V14.T12</v>
      </c>
      <c r="N763" s="297">
        <f t="shared" si="197"/>
        <v>9.1999999999999993</v>
      </c>
      <c r="O763" s="273">
        <f t="shared" si="190"/>
        <v>9</v>
      </c>
      <c r="P763"/>
    </row>
    <row r="764" spans="1:16" ht="24">
      <c r="A764" s="243" t="s">
        <v>83</v>
      </c>
      <c r="B764" s="244" t="str">
        <f>Assets!$B$7</f>
        <v>Electronic visa issuing process</v>
      </c>
      <c r="C764" s="245">
        <f>VLOOKUP(A764,Assets!$B$28:$C$47,2,FALSE)</f>
        <v>4.2</v>
      </c>
      <c r="D764" s="244" t="s">
        <v>377</v>
      </c>
      <c r="E764" s="246" t="str">
        <f t="shared" si="184"/>
        <v>V14</v>
      </c>
      <c r="F764" s="246" t="str">
        <f t="shared" si="185"/>
        <v>V14</v>
      </c>
      <c r="G764" s="253" t="str">
        <f t="shared" si="186"/>
        <v>A2V14</v>
      </c>
      <c r="H764" s="254">
        <f>VLOOKUP(G764,'Assets+Vulnerabilities'!$H$4:$I$318,2,FALSE)</f>
        <v>4</v>
      </c>
      <c r="I764" s="255" t="s">
        <v>409</v>
      </c>
      <c r="J764" s="246" t="str">
        <f t="shared" si="187"/>
        <v>T14</v>
      </c>
      <c r="K764" s="246" t="str">
        <f t="shared" si="188"/>
        <v>T14</v>
      </c>
      <c r="L764" s="178">
        <f>VLOOKUP(K764,Threats!$J$4:$K$33,2,FALSE)</f>
        <v>4</v>
      </c>
      <c r="M764" s="178" t="str">
        <f t="shared" si="189"/>
        <v>A2.V14.T14</v>
      </c>
      <c r="N764" s="297">
        <f t="shared" si="191"/>
        <v>10.199999999999999</v>
      </c>
      <c r="O764" s="273">
        <f t="shared" si="190"/>
        <v>10</v>
      </c>
      <c r="P764"/>
    </row>
    <row r="765" spans="1:16" ht="48">
      <c r="A765" s="243" t="s">
        <v>83</v>
      </c>
      <c r="B765" s="244" t="str">
        <f>Assets!$B$7</f>
        <v>Electronic visa issuing process</v>
      </c>
      <c r="C765" s="245">
        <f>VLOOKUP(A765,Assets!$B$28:$C$47,2,FALSE)</f>
        <v>4.2</v>
      </c>
      <c r="D765" s="244" t="s">
        <v>377</v>
      </c>
      <c r="E765" s="246" t="str">
        <f t="shared" si="184"/>
        <v>V14</v>
      </c>
      <c r="F765" s="246" t="str">
        <f t="shared" si="185"/>
        <v>V14</v>
      </c>
      <c r="G765" s="253" t="str">
        <f t="shared" si="186"/>
        <v>A2V14</v>
      </c>
      <c r="H765" s="254">
        <f>VLOOKUP(G765,'Assets+Vulnerabilities'!$H$4:$I$318,2,FALSE)</f>
        <v>4</v>
      </c>
      <c r="I765" s="255" t="s">
        <v>419</v>
      </c>
      <c r="J765" s="246" t="str">
        <f t="shared" si="187"/>
        <v>T16</v>
      </c>
      <c r="K765" s="246" t="str">
        <f t="shared" si="188"/>
        <v>T16</v>
      </c>
      <c r="L765" s="178">
        <f>VLOOKUP(K765,Threats!$J$4:$K$33,2,FALSE)</f>
        <v>3</v>
      </c>
      <c r="M765" s="178" t="str">
        <f t="shared" si="189"/>
        <v>A2.V14.T16</v>
      </c>
      <c r="N765" s="297">
        <f t="shared" si="191"/>
        <v>9.1999999999999993</v>
      </c>
      <c r="O765" s="273">
        <f t="shared" si="190"/>
        <v>9</v>
      </c>
      <c r="P765"/>
    </row>
    <row r="766" spans="1:16" ht="24">
      <c r="A766" s="243" t="s">
        <v>83</v>
      </c>
      <c r="B766" s="244" t="str">
        <f>Assets!$B$7</f>
        <v>Electronic visa issuing process</v>
      </c>
      <c r="C766" s="245">
        <f>VLOOKUP(A766,Assets!$B$28:$C$47,2,FALSE)</f>
        <v>4.2</v>
      </c>
      <c r="D766" s="244" t="s">
        <v>377</v>
      </c>
      <c r="E766" s="246" t="str">
        <f t="shared" si="184"/>
        <v>V14</v>
      </c>
      <c r="F766" s="246" t="str">
        <f t="shared" si="185"/>
        <v>V14</v>
      </c>
      <c r="G766" s="253" t="str">
        <f t="shared" si="186"/>
        <v>A2V14</v>
      </c>
      <c r="H766" s="254">
        <f>VLOOKUP(G766,'Assets+Vulnerabilities'!$H$4:$I$318,2,FALSE)</f>
        <v>4</v>
      </c>
      <c r="I766" s="255" t="s">
        <v>412</v>
      </c>
      <c r="J766" s="246" t="str">
        <f t="shared" si="187"/>
        <v>T22</v>
      </c>
      <c r="K766" s="246" t="str">
        <f t="shared" si="188"/>
        <v>T22</v>
      </c>
      <c r="L766" s="178">
        <f>VLOOKUP(K766,Threats!$J$4:$K$33,2,FALSE)</f>
        <v>4</v>
      </c>
      <c r="M766" s="178" t="str">
        <f t="shared" si="189"/>
        <v>A2.V14.T22</v>
      </c>
      <c r="N766" s="297">
        <f t="shared" si="191"/>
        <v>10.199999999999999</v>
      </c>
      <c r="O766" s="273">
        <f t="shared" si="190"/>
        <v>10</v>
      </c>
      <c r="P766"/>
    </row>
    <row r="767" spans="1:16" ht="24">
      <c r="A767" s="243" t="s">
        <v>83</v>
      </c>
      <c r="B767" s="244" t="str">
        <f>Assets!$B$7</f>
        <v>Electronic visa issuing process</v>
      </c>
      <c r="C767" s="245">
        <f>VLOOKUP(A767,Assets!$B$28:$C$47,2,FALSE)</f>
        <v>4.2</v>
      </c>
      <c r="D767" s="244" t="s">
        <v>377</v>
      </c>
      <c r="E767" s="246" t="str">
        <f t="shared" si="184"/>
        <v>V14</v>
      </c>
      <c r="F767" s="246" t="str">
        <f t="shared" si="185"/>
        <v>V14</v>
      </c>
      <c r="G767" s="253" t="str">
        <f t="shared" si="186"/>
        <v>A2V14</v>
      </c>
      <c r="H767" s="254">
        <f>VLOOKUP(G767,'Assets+Vulnerabilities'!$H$4:$I$318,2,FALSE)</f>
        <v>4</v>
      </c>
      <c r="I767" s="255" t="s">
        <v>414</v>
      </c>
      <c r="J767" s="246" t="str">
        <f t="shared" si="187"/>
        <v>T23</v>
      </c>
      <c r="K767" s="246" t="str">
        <f t="shared" si="188"/>
        <v>T23</v>
      </c>
      <c r="L767" s="178">
        <f>VLOOKUP(K767,Threats!$J$4:$K$33,2,FALSE)</f>
        <v>3</v>
      </c>
      <c r="M767" s="178" t="str">
        <f t="shared" si="189"/>
        <v>A2.V14.T23</v>
      </c>
      <c r="N767" s="297">
        <f t="shared" si="191"/>
        <v>9.1999999999999993</v>
      </c>
      <c r="O767" s="273">
        <f t="shared" si="190"/>
        <v>9</v>
      </c>
      <c r="P767"/>
    </row>
    <row r="768" spans="1:16" ht="24">
      <c r="A768" s="243" t="s">
        <v>83</v>
      </c>
      <c r="B768" s="244" t="str">
        <f>Assets!$B$7</f>
        <v>Electronic visa issuing process</v>
      </c>
      <c r="C768" s="245">
        <f>VLOOKUP(A768,Assets!$B$28:$C$47,2,FALSE)</f>
        <v>4.2</v>
      </c>
      <c r="D768" s="244" t="s">
        <v>377</v>
      </c>
      <c r="E768" s="246" t="str">
        <f t="shared" si="184"/>
        <v>V14</v>
      </c>
      <c r="F768" s="246" t="str">
        <f t="shared" si="185"/>
        <v>V14</v>
      </c>
      <c r="G768" s="253" t="str">
        <f t="shared" si="186"/>
        <v>A2V14</v>
      </c>
      <c r="H768" s="254">
        <f>VLOOKUP(G768,'Assets+Vulnerabilities'!$H$4:$I$318,2,FALSE)</f>
        <v>4</v>
      </c>
      <c r="I768" s="255" t="s">
        <v>433</v>
      </c>
      <c r="J768" s="246" t="str">
        <f t="shared" si="187"/>
        <v>T27</v>
      </c>
      <c r="K768" s="246" t="str">
        <f t="shared" si="188"/>
        <v>T27</v>
      </c>
      <c r="L768" s="178">
        <f>VLOOKUP(K768,Threats!$J$4:$K$33,2,FALSE)</f>
        <v>3</v>
      </c>
      <c r="M768" s="178" t="str">
        <f t="shared" si="189"/>
        <v>A2.V14.T27</v>
      </c>
      <c r="N768" s="297">
        <f t="shared" si="191"/>
        <v>9.1999999999999993</v>
      </c>
      <c r="O768" s="273">
        <f t="shared" si="190"/>
        <v>9</v>
      </c>
      <c r="P768"/>
    </row>
    <row r="769" spans="1:16" ht="24">
      <c r="A769" s="243" t="s">
        <v>83</v>
      </c>
      <c r="B769" s="244" t="str">
        <f>Assets!$B$7</f>
        <v>Electronic visa issuing process</v>
      </c>
      <c r="C769" s="245">
        <f>VLOOKUP(A769,Assets!$B$28:$C$47,2,FALSE)</f>
        <v>4.2</v>
      </c>
      <c r="D769" s="244" t="s">
        <v>146</v>
      </c>
      <c r="E769" s="246" t="str">
        <f t="shared" si="184"/>
        <v>V3.</v>
      </c>
      <c r="F769" s="246" t="str">
        <f t="shared" si="185"/>
        <v>V3</v>
      </c>
      <c r="G769" s="253" t="str">
        <f t="shared" si="186"/>
        <v>A2V3</v>
      </c>
      <c r="H769" s="254">
        <f>VLOOKUP(G769,'Assets+Vulnerabilities'!$H$4:$I$318,2,FALSE)</f>
        <v>4</v>
      </c>
      <c r="I769" s="255" t="s">
        <v>410</v>
      </c>
      <c r="J769" s="246" t="str">
        <f t="shared" si="187"/>
        <v>T1.</v>
      </c>
      <c r="K769" s="246" t="str">
        <f t="shared" si="188"/>
        <v>T1</v>
      </c>
      <c r="L769" s="178">
        <f>VLOOKUP(K769,Threats!$J$4:$K$33,2,FALSE)</f>
        <v>3</v>
      </c>
      <c r="M769" s="178" t="str">
        <f t="shared" si="189"/>
        <v>A2.V3.T1</v>
      </c>
      <c r="N769" s="297">
        <f t="shared" si="191"/>
        <v>9.1999999999999993</v>
      </c>
      <c r="O769" s="273">
        <f t="shared" si="190"/>
        <v>9</v>
      </c>
      <c r="P769"/>
    </row>
    <row r="770" spans="1:16" ht="15.75">
      <c r="A770" s="243" t="s">
        <v>83</v>
      </c>
      <c r="B770" s="244" t="str">
        <f>Assets!$B$7</f>
        <v>Electronic visa issuing process</v>
      </c>
      <c r="C770" s="245">
        <f>VLOOKUP(A770,Assets!$B$28:$C$47,2,FALSE)</f>
        <v>4.2</v>
      </c>
      <c r="D770" s="244" t="s">
        <v>146</v>
      </c>
      <c r="E770" s="246" t="str">
        <f t="shared" si="184"/>
        <v>V3.</v>
      </c>
      <c r="F770" s="246" t="str">
        <f t="shared" si="185"/>
        <v>V3</v>
      </c>
      <c r="G770" s="253" t="str">
        <f t="shared" si="186"/>
        <v>A2V3</v>
      </c>
      <c r="H770" s="254">
        <f>VLOOKUP(G770,'Assets+Vulnerabilities'!$H$4:$I$318,2,FALSE)</f>
        <v>4</v>
      </c>
      <c r="I770" s="255" t="s">
        <v>431</v>
      </c>
      <c r="J770" s="246" t="str">
        <f t="shared" si="187"/>
        <v>T6.</v>
      </c>
      <c r="K770" s="246" t="str">
        <f t="shared" si="188"/>
        <v>T6</v>
      </c>
      <c r="L770" s="178">
        <f>VLOOKUP(K770,Threats!$J$4:$K$33,2,FALSE)</f>
        <v>4</v>
      </c>
      <c r="M770" s="178" t="str">
        <f t="shared" si="189"/>
        <v>A2.V3.T6</v>
      </c>
      <c r="N770" s="297">
        <f t="shared" ref="N770:N772" si="198">C770+H770+L770-3</f>
        <v>9.1999999999999993</v>
      </c>
      <c r="O770" s="273">
        <f t="shared" si="190"/>
        <v>9</v>
      </c>
      <c r="P770"/>
    </row>
    <row r="771" spans="1:16" ht="15.75">
      <c r="A771" s="243" t="s">
        <v>83</v>
      </c>
      <c r="B771" s="244" t="str">
        <f>Assets!$B$7</f>
        <v>Electronic visa issuing process</v>
      </c>
      <c r="C771" s="245">
        <f>VLOOKUP(A771,Assets!$B$28:$C$47,2,FALSE)</f>
        <v>4.2</v>
      </c>
      <c r="D771" s="244" t="s">
        <v>146</v>
      </c>
      <c r="E771" s="246" t="str">
        <f t="shared" si="184"/>
        <v>V3.</v>
      </c>
      <c r="F771" s="246" t="str">
        <f t="shared" si="185"/>
        <v>V3</v>
      </c>
      <c r="G771" s="253" t="str">
        <f t="shared" si="186"/>
        <v>A2V3</v>
      </c>
      <c r="H771" s="254">
        <f>VLOOKUP(G771,'Assets+Vulnerabilities'!$H$4:$I$318,2,FALSE)</f>
        <v>4</v>
      </c>
      <c r="I771" s="255" t="s">
        <v>152</v>
      </c>
      <c r="J771" s="246" t="str">
        <f t="shared" si="187"/>
        <v>T7.</v>
      </c>
      <c r="K771" s="246" t="str">
        <f t="shared" si="188"/>
        <v>T7</v>
      </c>
      <c r="L771" s="178">
        <f>VLOOKUP(K771,Threats!$J$4:$K$33,2,FALSE)</f>
        <v>4</v>
      </c>
      <c r="M771" s="178" t="str">
        <f t="shared" si="189"/>
        <v>A2.V3.T7</v>
      </c>
      <c r="N771" s="297">
        <f t="shared" si="198"/>
        <v>9.1999999999999993</v>
      </c>
      <c r="O771" s="273">
        <f t="shared" si="190"/>
        <v>9</v>
      </c>
      <c r="P771"/>
    </row>
    <row r="772" spans="1:16" ht="24">
      <c r="A772" s="243" t="s">
        <v>83</v>
      </c>
      <c r="B772" s="244" t="str">
        <f>Assets!$B$7</f>
        <v>Electronic visa issuing process</v>
      </c>
      <c r="C772" s="245">
        <f>VLOOKUP(A772,Assets!$B$28:$C$47,2,FALSE)</f>
        <v>4.2</v>
      </c>
      <c r="D772" s="244" t="s">
        <v>146</v>
      </c>
      <c r="E772" s="246" t="str">
        <f t="shared" si="184"/>
        <v>V3.</v>
      </c>
      <c r="F772" s="246" t="str">
        <f t="shared" si="185"/>
        <v>V3</v>
      </c>
      <c r="G772" s="253" t="str">
        <f t="shared" si="186"/>
        <v>A2V3</v>
      </c>
      <c r="H772" s="254">
        <f>VLOOKUP(G772,'Assets+Vulnerabilities'!$H$4:$I$318,2,FALSE)</f>
        <v>4</v>
      </c>
      <c r="I772" s="255" t="s">
        <v>418</v>
      </c>
      <c r="J772" s="246" t="str">
        <f t="shared" si="187"/>
        <v>T9.</v>
      </c>
      <c r="K772" s="246" t="str">
        <f t="shared" si="188"/>
        <v>T9</v>
      </c>
      <c r="L772" s="178">
        <f>VLOOKUP(K772,Threats!$J$4:$K$33,2,FALSE)</f>
        <v>3</v>
      </c>
      <c r="M772" s="178" t="str">
        <f t="shared" si="189"/>
        <v>A2.V3.T9</v>
      </c>
      <c r="N772" s="297">
        <f t="shared" si="198"/>
        <v>8.1999999999999993</v>
      </c>
      <c r="O772" s="273">
        <f t="shared" si="190"/>
        <v>8</v>
      </c>
      <c r="P772"/>
    </row>
    <row r="773" spans="1:16" ht="24">
      <c r="A773" s="243" t="s">
        <v>83</v>
      </c>
      <c r="B773" s="244" t="str">
        <f>Assets!$B$7</f>
        <v>Electronic visa issuing process</v>
      </c>
      <c r="C773" s="245">
        <f>VLOOKUP(A773,Assets!$B$28:$C$47,2,FALSE)</f>
        <v>4.2</v>
      </c>
      <c r="D773" s="244" t="s">
        <v>146</v>
      </c>
      <c r="E773" s="246" t="str">
        <f t="shared" si="184"/>
        <v>V3.</v>
      </c>
      <c r="F773" s="246" t="str">
        <f t="shared" si="185"/>
        <v>V3</v>
      </c>
      <c r="G773" s="253" t="str">
        <f t="shared" si="186"/>
        <v>A2V3</v>
      </c>
      <c r="H773" s="254">
        <f>VLOOKUP(G773,'Assets+Vulnerabilities'!$H$4:$I$318,2,FALSE)</f>
        <v>4</v>
      </c>
      <c r="I773" s="255" t="s">
        <v>412</v>
      </c>
      <c r="J773" s="246" t="str">
        <f t="shared" si="187"/>
        <v>T22</v>
      </c>
      <c r="K773" s="246" t="str">
        <f t="shared" si="188"/>
        <v>T22</v>
      </c>
      <c r="L773" s="178">
        <f>VLOOKUP(K773,Threats!$J$4:$K$33,2,FALSE)</f>
        <v>4</v>
      </c>
      <c r="M773" s="178" t="str">
        <f t="shared" si="189"/>
        <v>A2.V3.T22</v>
      </c>
      <c r="N773" s="297">
        <f t="shared" si="191"/>
        <v>10.199999999999999</v>
      </c>
      <c r="O773" s="273">
        <f t="shared" si="190"/>
        <v>10</v>
      </c>
      <c r="P773"/>
    </row>
    <row r="774" spans="1:16" ht="24">
      <c r="A774" s="243" t="s">
        <v>83</v>
      </c>
      <c r="B774" s="244" t="str">
        <f>Assets!$B$7</f>
        <v>Electronic visa issuing process</v>
      </c>
      <c r="C774" s="245">
        <f>VLOOKUP(A774,Assets!$B$28:$C$47,2,FALSE)</f>
        <v>4.2</v>
      </c>
      <c r="D774" s="244" t="s">
        <v>146</v>
      </c>
      <c r="E774" s="246" t="str">
        <f t="shared" ref="E774:E837" si="199">LEFT(D774,3)</f>
        <v>V3.</v>
      </c>
      <c r="F774" s="246" t="str">
        <f t="shared" ref="F774:F837" si="200">SUBSTITUTE(E774,".","")</f>
        <v>V3</v>
      </c>
      <c r="G774" s="253" t="str">
        <f t="shared" ref="G774:G837" si="201">CONCATENATE(A774,F774)</f>
        <v>A2V3</v>
      </c>
      <c r="H774" s="254">
        <f>VLOOKUP(G774,'Assets+Vulnerabilities'!$H$4:$I$318,2,FALSE)</f>
        <v>4</v>
      </c>
      <c r="I774" s="255" t="s">
        <v>414</v>
      </c>
      <c r="J774" s="246" t="str">
        <f t="shared" ref="J774:J837" si="202">LEFT(I774,3)</f>
        <v>T23</v>
      </c>
      <c r="K774" s="246" t="str">
        <f t="shared" ref="K774:K837" si="203">SUBSTITUTE(J774,".","")</f>
        <v>T23</v>
      </c>
      <c r="L774" s="178">
        <f>VLOOKUP(K774,Threats!$J$4:$K$33,2,FALSE)</f>
        <v>3</v>
      </c>
      <c r="M774" s="178" t="str">
        <f t="shared" ref="M774:M837" si="204">CONCATENATE(A774,".",F774,".",K774)</f>
        <v>A2.V3.T23</v>
      </c>
      <c r="N774" s="297">
        <f t="shared" ref="N774:N837" si="205">C774+H774+L774-2</f>
        <v>9.1999999999999993</v>
      </c>
      <c r="O774" s="273">
        <f t="shared" ref="O774:O837" si="206">ROUND(N774,0)</f>
        <v>9</v>
      </c>
      <c r="P774"/>
    </row>
    <row r="775" spans="1:16" ht="24">
      <c r="A775" s="243" t="s">
        <v>83</v>
      </c>
      <c r="B775" s="244" t="str">
        <f>Assets!$B$7</f>
        <v>Electronic visa issuing process</v>
      </c>
      <c r="C775" s="245">
        <f>VLOOKUP(A775,Assets!$B$28:$C$47,2,FALSE)</f>
        <v>4.2</v>
      </c>
      <c r="D775" s="244" t="s">
        <v>146</v>
      </c>
      <c r="E775" s="246" t="str">
        <f t="shared" si="199"/>
        <v>V3.</v>
      </c>
      <c r="F775" s="246" t="str">
        <f t="shared" si="200"/>
        <v>V3</v>
      </c>
      <c r="G775" s="253" t="str">
        <f t="shared" si="201"/>
        <v>A2V3</v>
      </c>
      <c r="H775" s="254">
        <f>VLOOKUP(G775,'Assets+Vulnerabilities'!$H$4:$I$318,2,FALSE)</f>
        <v>4</v>
      </c>
      <c r="I775" s="255" t="s">
        <v>413</v>
      </c>
      <c r="J775" s="246" t="str">
        <f t="shared" si="202"/>
        <v>T25</v>
      </c>
      <c r="K775" s="246" t="str">
        <f t="shared" si="203"/>
        <v>T25</v>
      </c>
      <c r="L775" s="178">
        <f>VLOOKUP(K775,Threats!$J$4:$K$33,2,FALSE)</f>
        <v>3</v>
      </c>
      <c r="M775" s="178" t="str">
        <f t="shared" si="204"/>
        <v>A2.V3.T25</v>
      </c>
      <c r="N775" s="297">
        <f t="shared" si="205"/>
        <v>9.1999999999999993</v>
      </c>
      <c r="O775" s="273">
        <f t="shared" si="206"/>
        <v>9</v>
      </c>
      <c r="P775"/>
    </row>
    <row r="776" spans="1:16" ht="24">
      <c r="A776" s="243" t="s">
        <v>83</v>
      </c>
      <c r="B776" s="244" t="str">
        <f>Assets!$B$7</f>
        <v>Electronic visa issuing process</v>
      </c>
      <c r="C776" s="245">
        <f>VLOOKUP(A776,Assets!$B$28:$C$47,2,FALSE)</f>
        <v>4.2</v>
      </c>
      <c r="D776" s="244" t="s">
        <v>146</v>
      </c>
      <c r="E776" s="246" t="str">
        <f t="shared" si="199"/>
        <v>V3.</v>
      </c>
      <c r="F776" s="246" t="str">
        <f t="shared" si="200"/>
        <v>V3</v>
      </c>
      <c r="G776" s="253" t="str">
        <f t="shared" si="201"/>
        <v>A2V3</v>
      </c>
      <c r="H776" s="254">
        <f>VLOOKUP(G776,'Assets+Vulnerabilities'!$H$4:$I$318,2,FALSE)</f>
        <v>4</v>
      </c>
      <c r="I776" s="255" t="s">
        <v>428</v>
      </c>
      <c r="J776" s="246" t="str">
        <f t="shared" si="202"/>
        <v>T28</v>
      </c>
      <c r="K776" s="246" t="str">
        <f t="shared" si="203"/>
        <v>T28</v>
      </c>
      <c r="L776" s="178">
        <f>VLOOKUP(K776,Threats!$J$4:$K$33,2,FALSE)</f>
        <v>4</v>
      </c>
      <c r="M776" s="178" t="str">
        <f t="shared" si="204"/>
        <v>A2.V3.T28</v>
      </c>
      <c r="N776" s="297">
        <f t="shared" si="205"/>
        <v>10.199999999999999</v>
      </c>
      <c r="O776" s="273">
        <f t="shared" si="206"/>
        <v>10</v>
      </c>
      <c r="P776"/>
    </row>
    <row r="777" spans="1:16" ht="24">
      <c r="A777" s="243" t="s">
        <v>83</v>
      </c>
      <c r="B777" s="244" t="str">
        <f>Assets!$B$7</f>
        <v>Electronic visa issuing process</v>
      </c>
      <c r="C777" s="245">
        <f>VLOOKUP(A777,Assets!$B$28:$C$47,2,FALSE)</f>
        <v>4.2</v>
      </c>
      <c r="D777" s="244" t="s">
        <v>370</v>
      </c>
      <c r="E777" s="246" t="str">
        <f t="shared" si="199"/>
        <v>V7.</v>
      </c>
      <c r="F777" s="246" t="str">
        <f t="shared" si="200"/>
        <v>V7</v>
      </c>
      <c r="G777" s="253" t="str">
        <f t="shared" si="201"/>
        <v>A2V7</v>
      </c>
      <c r="H777" s="254">
        <f>VLOOKUP(G777,'Assets+Vulnerabilities'!$H$4:$I$318,2,FALSE)</f>
        <v>3</v>
      </c>
      <c r="I777" s="255" t="s">
        <v>436</v>
      </c>
      <c r="J777" s="246" t="str">
        <f t="shared" si="202"/>
        <v>T10</v>
      </c>
      <c r="K777" s="246" t="str">
        <f t="shared" si="203"/>
        <v>T10</v>
      </c>
      <c r="L777" s="178">
        <f>VLOOKUP(K777,Threats!$J$4:$K$33,2,FALSE)</f>
        <v>4</v>
      </c>
      <c r="M777" s="178" t="str">
        <f t="shared" si="204"/>
        <v>A2.V7.T10</v>
      </c>
      <c r="N777" s="297">
        <f t="shared" ref="N777:N779" si="207">C777+H777+L777-3</f>
        <v>8.1999999999999993</v>
      </c>
      <c r="O777" s="273">
        <f t="shared" si="206"/>
        <v>8</v>
      </c>
      <c r="P777"/>
    </row>
    <row r="778" spans="1:16" ht="24">
      <c r="A778" s="243" t="s">
        <v>83</v>
      </c>
      <c r="B778" s="244" t="str">
        <f>Assets!$B$7</f>
        <v>Electronic visa issuing process</v>
      </c>
      <c r="C778" s="245">
        <f>VLOOKUP(A778,Assets!$B$28:$C$47,2,FALSE)</f>
        <v>4.2</v>
      </c>
      <c r="D778" s="244" t="s">
        <v>370</v>
      </c>
      <c r="E778" s="246" t="str">
        <f t="shared" si="199"/>
        <v>V7.</v>
      </c>
      <c r="F778" s="246" t="str">
        <f t="shared" si="200"/>
        <v>V7</v>
      </c>
      <c r="G778" s="253" t="str">
        <f t="shared" si="201"/>
        <v>A2V7</v>
      </c>
      <c r="H778" s="254">
        <f>VLOOKUP(G778,'Assets+Vulnerabilities'!$H$4:$I$318,2,FALSE)</f>
        <v>3</v>
      </c>
      <c r="I778" s="255" t="s">
        <v>480</v>
      </c>
      <c r="J778" s="246" t="str">
        <f t="shared" si="202"/>
        <v>T12</v>
      </c>
      <c r="K778" s="246" t="str">
        <f t="shared" si="203"/>
        <v>T12</v>
      </c>
      <c r="L778" s="178">
        <f>VLOOKUP(K778,Threats!$J$4:$K$33,2,FALSE)</f>
        <v>4</v>
      </c>
      <c r="M778" s="178" t="str">
        <f t="shared" si="204"/>
        <v>A2.V7.T12</v>
      </c>
      <c r="N778" s="297">
        <f t="shared" si="207"/>
        <v>8.1999999999999993</v>
      </c>
      <c r="O778" s="273">
        <f t="shared" si="206"/>
        <v>8</v>
      </c>
      <c r="P778"/>
    </row>
    <row r="779" spans="1:16" ht="24">
      <c r="A779" s="243" t="s">
        <v>83</v>
      </c>
      <c r="B779" s="244" t="str">
        <f>Assets!$B$7</f>
        <v>Electronic visa issuing process</v>
      </c>
      <c r="C779" s="245">
        <f>VLOOKUP(A779,Assets!$B$28:$C$47,2,FALSE)</f>
        <v>4.2</v>
      </c>
      <c r="D779" s="244" t="s">
        <v>370</v>
      </c>
      <c r="E779" s="246" t="str">
        <f t="shared" si="199"/>
        <v>V7.</v>
      </c>
      <c r="F779" s="246" t="str">
        <f t="shared" si="200"/>
        <v>V7</v>
      </c>
      <c r="G779" s="253" t="str">
        <f t="shared" si="201"/>
        <v>A2V7</v>
      </c>
      <c r="H779" s="254">
        <f>VLOOKUP(G779,'Assets+Vulnerabilities'!$H$4:$I$318,2,FALSE)</f>
        <v>3</v>
      </c>
      <c r="I779" s="255" t="s">
        <v>406</v>
      </c>
      <c r="J779" s="246" t="str">
        <f t="shared" si="202"/>
        <v>T11</v>
      </c>
      <c r="K779" s="246" t="str">
        <f t="shared" si="203"/>
        <v>T11</v>
      </c>
      <c r="L779" s="178">
        <f>VLOOKUP(K779,Threats!$J$4:$K$33,2,FALSE)</f>
        <v>3</v>
      </c>
      <c r="M779" s="178" t="str">
        <f t="shared" si="204"/>
        <v>A2.V7.T11</v>
      </c>
      <c r="N779" s="297">
        <f t="shared" si="207"/>
        <v>7.1999999999999993</v>
      </c>
      <c r="O779" s="273">
        <f t="shared" si="206"/>
        <v>7</v>
      </c>
      <c r="P779"/>
    </row>
    <row r="780" spans="1:16" ht="24">
      <c r="A780" s="243" t="s">
        <v>83</v>
      </c>
      <c r="B780" s="244" t="str">
        <f>Assets!$B$7</f>
        <v>Electronic visa issuing process</v>
      </c>
      <c r="C780" s="245">
        <f>VLOOKUP(A780,Assets!$B$28:$C$47,2,FALSE)</f>
        <v>4.2</v>
      </c>
      <c r="D780" s="244" t="s">
        <v>370</v>
      </c>
      <c r="E780" s="246" t="str">
        <f t="shared" si="199"/>
        <v>V7.</v>
      </c>
      <c r="F780" s="246" t="str">
        <f t="shared" si="200"/>
        <v>V7</v>
      </c>
      <c r="G780" s="253" t="str">
        <f t="shared" si="201"/>
        <v>A2V7</v>
      </c>
      <c r="H780" s="254">
        <f>VLOOKUP(G780,'Assets+Vulnerabilities'!$H$4:$I$318,2,FALSE)</f>
        <v>3</v>
      </c>
      <c r="I780" s="255" t="s">
        <v>409</v>
      </c>
      <c r="J780" s="246" t="str">
        <f t="shared" si="202"/>
        <v>T14</v>
      </c>
      <c r="K780" s="246" t="str">
        <f t="shared" si="203"/>
        <v>T14</v>
      </c>
      <c r="L780" s="178">
        <f>VLOOKUP(K780,Threats!$J$4:$K$33,2,FALSE)</f>
        <v>4</v>
      </c>
      <c r="M780" s="178" t="str">
        <f t="shared" si="204"/>
        <v>A2.V7.T14</v>
      </c>
      <c r="N780" s="297">
        <f t="shared" si="205"/>
        <v>9.1999999999999993</v>
      </c>
      <c r="O780" s="273">
        <f t="shared" si="206"/>
        <v>9</v>
      </c>
      <c r="P780"/>
    </row>
    <row r="781" spans="1:16" ht="24">
      <c r="A781" s="243" t="s">
        <v>83</v>
      </c>
      <c r="B781" s="244" t="str">
        <f>Assets!$B$7</f>
        <v>Electronic visa issuing process</v>
      </c>
      <c r="C781" s="245">
        <f>VLOOKUP(A781,Assets!$B$28:$C$47,2,FALSE)</f>
        <v>4.2</v>
      </c>
      <c r="D781" s="244" t="s">
        <v>370</v>
      </c>
      <c r="E781" s="246" t="str">
        <f t="shared" si="199"/>
        <v>V7.</v>
      </c>
      <c r="F781" s="246" t="str">
        <f t="shared" si="200"/>
        <v>V7</v>
      </c>
      <c r="G781" s="253" t="str">
        <f t="shared" si="201"/>
        <v>A2V7</v>
      </c>
      <c r="H781" s="254">
        <f>VLOOKUP(G781,'Assets+Vulnerabilities'!$H$4:$I$318,2,FALSE)</f>
        <v>3</v>
      </c>
      <c r="I781" s="255" t="s">
        <v>414</v>
      </c>
      <c r="J781" s="246" t="str">
        <f t="shared" si="202"/>
        <v>T23</v>
      </c>
      <c r="K781" s="246" t="str">
        <f t="shared" si="203"/>
        <v>T23</v>
      </c>
      <c r="L781" s="178">
        <f>VLOOKUP(K781,Threats!$J$4:$K$33,2,FALSE)</f>
        <v>3</v>
      </c>
      <c r="M781" s="178" t="str">
        <f t="shared" si="204"/>
        <v>A2.V7.T23</v>
      </c>
      <c r="N781" s="297">
        <f t="shared" si="205"/>
        <v>8.1999999999999993</v>
      </c>
      <c r="O781" s="273">
        <f t="shared" si="206"/>
        <v>8</v>
      </c>
      <c r="P781"/>
    </row>
    <row r="782" spans="1:16" ht="36">
      <c r="A782" s="243" t="s">
        <v>83</v>
      </c>
      <c r="B782" s="244" t="str">
        <f>Assets!$B$7</f>
        <v>Electronic visa issuing process</v>
      </c>
      <c r="C782" s="245">
        <f>VLOOKUP(A782,Assets!$B$28:$C$47,2,FALSE)</f>
        <v>4.2</v>
      </c>
      <c r="D782" s="244" t="s">
        <v>375</v>
      </c>
      <c r="E782" s="246" t="str">
        <f t="shared" si="199"/>
        <v>V5.</v>
      </c>
      <c r="F782" s="246" t="str">
        <f t="shared" si="200"/>
        <v>V5</v>
      </c>
      <c r="G782" s="253" t="str">
        <f t="shared" si="201"/>
        <v>A2V5</v>
      </c>
      <c r="H782" s="254">
        <f>VLOOKUP(G782,'Assets+Vulnerabilities'!$H$4:$I$318,2,FALSE)</f>
        <v>3</v>
      </c>
      <c r="I782" s="255" t="s">
        <v>417</v>
      </c>
      <c r="J782" s="246" t="str">
        <f t="shared" si="202"/>
        <v>T8.</v>
      </c>
      <c r="K782" s="246" t="str">
        <f t="shared" si="203"/>
        <v>T8</v>
      </c>
      <c r="L782" s="178">
        <f>VLOOKUP(K782,Threats!$J$4:$K$33,2,FALSE)</f>
        <v>4</v>
      </c>
      <c r="M782" s="178" t="str">
        <f t="shared" si="204"/>
        <v>A2.V5.T8</v>
      </c>
      <c r="N782" s="297">
        <f t="shared" ref="N782:N785" si="208">C782+H782+L782-3</f>
        <v>8.1999999999999993</v>
      </c>
      <c r="O782" s="273">
        <f t="shared" si="206"/>
        <v>8</v>
      </c>
      <c r="P782"/>
    </row>
    <row r="783" spans="1:16" ht="24">
      <c r="A783" s="243" t="s">
        <v>83</v>
      </c>
      <c r="B783" s="244" t="str">
        <f>Assets!$B$7</f>
        <v>Electronic visa issuing process</v>
      </c>
      <c r="C783" s="245">
        <f>VLOOKUP(A783,Assets!$B$28:$C$47,2,FALSE)</f>
        <v>4.2</v>
      </c>
      <c r="D783" s="244" t="s">
        <v>375</v>
      </c>
      <c r="E783" s="246" t="str">
        <f t="shared" si="199"/>
        <v>V5.</v>
      </c>
      <c r="F783" s="246" t="str">
        <f t="shared" si="200"/>
        <v>V5</v>
      </c>
      <c r="G783" s="253" t="str">
        <f t="shared" si="201"/>
        <v>A2V5</v>
      </c>
      <c r="H783" s="254">
        <f>VLOOKUP(G783,'Assets+Vulnerabilities'!$H$4:$I$318,2,FALSE)</f>
        <v>3</v>
      </c>
      <c r="I783" s="255" t="s">
        <v>418</v>
      </c>
      <c r="J783" s="246" t="str">
        <f t="shared" si="202"/>
        <v>T9.</v>
      </c>
      <c r="K783" s="246" t="str">
        <f t="shared" si="203"/>
        <v>T9</v>
      </c>
      <c r="L783" s="178">
        <f>VLOOKUP(K783,Threats!$J$4:$K$33,2,FALSE)</f>
        <v>3</v>
      </c>
      <c r="M783" s="178" t="str">
        <f t="shared" si="204"/>
        <v>A2.V5.T9</v>
      </c>
      <c r="N783" s="297">
        <f t="shared" si="208"/>
        <v>7.1999999999999993</v>
      </c>
      <c r="O783" s="273">
        <f t="shared" si="206"/>
        <v>7</v>
      </c>
      <c r="P783"/>
    </row>
    <row r="784" spans="1:16" ht="24">
      <c r="A784" s="243" t="s">
        <v>83</v>
      </c>
      <c r="B784" s="244" t="str">
        <f>Assets!$B$7</f>
        <v>Electronic visa issuing process</v>
      </c>
      <c r="C784" s="245">
        <f>VLOOKUP(A784,Assets!$B$28:$C$47,2,FALSE)</f>
        <v>4.2</v>
      </c>
      <c r="D784" s="244" t="s">
        <v>375</v>
      </c>
      <c r="E784" s="246" t="str">
        <f t="shared" si="199"/>
        <v>V5.</v>
      </c>
      <c r="F784" s="246" t="str">
        <f t="shared" si="200"/>
        <v>V5</v>
      </c>
      <c r="G784" s="253" t="str">
        <f t="shared" si="201"/>
        <v>A2V5</v>
      </c>
      <c r="H784" s="254">
        <f>VLOOKUP(G784,'Assets+Vulnerabilities'!$H$4:$I$318,2,FALSE)</f>
        <v>3</v>
      </c>
      <c r="I784" s="255" t="s">
        <v>436</v>
      </c>
      <c r="J784" s="246" t="str">
        <f t="shared" si="202"/>
        <v>T10</v>
      </c>
      <c r="K784" s="246" t="str">
        <f t="shared" si="203"/>
        <v>T10</v>
      </c>
      <c r="L784" s="178">
        <f>VLOOKUP(K784,Threats!$J$4:$K$33,2,FALSE)</f>
        <v>4</v>
      </c>
      <c r="M784" s="178" t="str">
        <f t="shared" si="204"/>
        <v>A2.V5.T10</v>
      </c>
      <c r="N784" s="297">
        <f t="shared" si="208"/>
        <v>8.1999999999999993</v>
      </c>
      <c r="O784" s="273">
        <f t="shared" si="206"/>
        <v>8</v>
      </c>
      <c r="P784"/>
    </row>
    <row r="785" spans="1:16" ht="24">
      <c r="A785" s="243" t="s">
        <v>83</v>
      </c>
      <c r="B785" s="244" t="str">
        <f>Assets!$B$7</f>
        <v>Electronic visa issuing process</v>
      </c>
      <c r="C785" s="245">
        <f>VLOOKUP(A785,Assets!$B$28:$C$47,2,FALSE)</f>
        <v>4.2</v>
      </c>
      <c r="D785" s="244" t="s">
        <v>375</v>
      </c>
      <c r="E785" s="246" t="str">
        <f t="shared" si="199"/>
        <v>V5.</v>
      </c>
      <c r="F785" s="246" t="str">
        <f t="shared" si="200"/>
        <v>V5</v>
      </c>
      <c r="G785" s="253" t="str">
        <f t="shared" si="201"/>
        <v>A2V5</v>
      </c>
      <c r="H785" s="254">
        <f>VLOOKUP(G785,'Assets+Vulnerabilities'!$H$4:$I$318,2,FALSE)</f>
        <v>3</v>
      </c>
      <c r="I785" s="255" t="s">
        <v>406</v>
      </c>
      <c r="J785" s="246" t="str">
        <f t="shared" si="202"/>
        <v>T11</v>
      </c>
      <c r="K785" s="246" t="str">
        <f t="shared" si="203"/>
        <v>T11</v>
      </c>
      <c r="L785" s="178">
        <f>VLOOKUP(K785,Threats!$J$4:$K$33,2,FALSE)</f>
        <v>3</v>
      </c>
      <c r="M785" s="178" t="str">
        <f t="shared" si="204"/>
        <v>A2.V5.T11</v>
      </c>
      <c r="N785" s="297">
        <f t="shared" si="208"/>
        <v>7.1999999999999993</v>
      </c>
      <c r="O785" s="273">
        <f t="shared" si="206"/>
        <v>7</v>
      </c>
      <c r="P785"/>
    </row>
    <row r="786" spans="1:16" ht="24">
      <c r="A786" s="243" t="s">
        <v>83</v>
      </c>
      <c r="B786" s="244" t="str">
        <f>Assets!$B$7</f>
        <v>Electronic visa issuing process</v>
      </c>
      <c r="C786" s="245">
        <f>VLOOKUP(A786,Assets!$B$28:$C$47,2,FALSE)</f>
        <v>4.2</v>
      </c>
      <c r="D786" s="244" t="s">
        <v>375</v>
      </c>
      <c r="E786" s="246" t="str">
        <f t="shared" si="199"/>
        <v>V5.</v>
      </c>
      <c r="F786" s="246" t="str">
        <f t="shared" si="200"/>
        <v>V5</v>
      </c>
      <c r="G786" s="253" t="str">
        <f t="shared" si="201"/>
        <v>A2V5</v>
      </c>
      <c r="H786" s="254">
        <f>VLOOKUP(G786,'Assets+Vulnerabilities'!$H$4:$I$318,2,FALSE)</f>
        <v>3</v>
      </c>
      <c r="I786" s="255" t="s">
        <v>409</v>
      </c>
      <c r="J786" s="246" t="str">
        <f t="shared" si="202"/>
        <v>T14</v>
      </c>
      <c r="K786" s="246" t="str">
        <f t="shared" si="203"/>
        <v>T14</v>
      </c>
      <c r="L786" s="178">
        <f>VLOOKUP(K786,Threats!$J$4:$K$33,2,FALSE)</f>
        <v>4</v>
      </c>
      <c r="M786" s="178" t="str">
        <f t="shared" si="204"/>
        <v>A2.V5.T14</v>
      </c>
      <c r="N786" s="297">
        <f t="shared" si="205"/>
        <v>9.1999999999999993</v>
      </c>
      <c r="O786" s="273">
        <f t="shared" si="206"/>
        <v>9</v>
      </c>
      <c r="P786"/>
    </row>
    <row r="787" spans="1:16" ht="24">
      <c r="A787" s="243" t="s">
        <v>83</v>
      </c>
      <c r="B787" s="244" t="str">
        <f>Assets!$B$7</f>
        <v>Electronic visa issuing process</v>
      </c>
      <c r="C787" s="245">
        <f>VLOOKUP(A787,Assets!$B$28:$C$47,2,FALSE)</f>
        <v>4.2</v>
      </c>
      <c r="D787" s="244" t="s">
        <v>375</v>
      </c>
      <c r="E787" s="246" t="str">
        <f t="shared" si="199"/>
        <v>V5.</v>
      </c>
      <c r="F787" s="246" t="str">
        <f t="shared" si="200"/>
        <v>V5</v>
      </c>
      <c r="G787" s="253" t="str">
        <f t="shared" si="201"/>
        <v>A2V5</v>
      </c>
      <c r="H787" s="254">
        <f>VLOOKUP(G787,'Assets+Vulnerabilities'!$H$4:$I$318,2,FALSE)</f>
        <v>3</v>
      </c>
      <c r="I787" s="255" t="s">
        <v>420</v>
      </c>
      <c r="J787" s="246" t="str">
        <f t="shared" si="202"/>
        <v>T30</v>
      </c>
      <c r="K787" s="246" t="str">
        <f t="shared" si="203"/>
        <v>T30</v>
      </c>
      <c r="L787" s="178">
        <f>VLOOKUP(K787,Threats!$J$4:$K$33,2,FALSE)</f>
        <v>4</v>
      </c>
      <c r="M787" s="178" t="str">
        <f t="shared" si="204"/>
        <v>A2.V5.T30</v>
      </c>
      <c r="N787" s="297">
        <f t="shared" ref="N787:N790" si="209">C787+H787+L787-3</f>
        <v>8.1999999999999993</v>
      </c>
      <c r="O787" s="273">
        <f t="shared" si="206"/>
        <v>8</v>
      </c>
      <c r="P787"/>
    </row>
    <row r="788" spans="1:16" ht="36">
      <c r="A788" s="243" t="s">
        <v>83</v>
      </c>
      <c r="B788" s="244" t="str">
        <f>Assets!$B$7</f>
        <v>Electronic visa issuing process</v>
      </c>
      <c r="C788" s="245">
        <f>VLOOKUP(A788,Assets!$B$28:$C$47,2,FALSE)</f>
        <v>4.2</v>
      </c>
      <c r="D788" s="244" t="s">
        <v>386</v>
      </c>
      <c r="E788" s="246" t="str">
        <f t="shared" si="199"/>
        <v>V23</v>
      </c>
      <c r="F788" s="246" t="str">
        <f t="shared" si="200"/>
        <v>V23</v>
      </c>
      <c r="G788" s="253" t="str">
        <f t="shared" si="201"/>
        <v>A2V23</v>
      </c>
      <c r="H788" s="254">
        <f>VLOOKUP(G788,'Assets+Vulnerabilities'!$H$4:$I$318,2,FALSE)</f>
        <v>3</v>
      </c>
      <c r="I788" s="255" t="s">
        <v>150</v>
      </c>
      <c r="J788" s="246" t="str">
        <f t="shared" si="202"/>
        <v>T3.</v>
      </c>
      <c r="K788" s="246" t="str">
        <f t="shared" si="203"/>
        <v>T3</v>
      </c>
      <c r="L788" s="178">
        <f>VLOOKUP(K788,Threats!$J$4:$K$33,2,FALSE)</f>
        <v>4</v>
      </c>
      <c r="M788" s="178" t="str">
        <f t="shared" si="204"/>
        <v>A2.V23.T3</v>
      </c>
      <c r="N788" s="297">
        <f t="shared" si="209"/>
        <v>8.1999999999999993</v>
      </c>
      <c r="O788" s="273">
        <f t="shared" si="206"/>
        <v>8</v>
      </c>
      <c r="P788"/>
    </row>
    <row r="789" spans="1:16" ht="24">
      <c r="A789" s="243" t="s">
        <v>83</v>
      </c>
      <c r="B789" s="244" t="str">
        <f>Assets!$B$7</f>
        <v>Electronic visa issuing process</v>
      </c>
      <c r="C789" s="245">
        <f>VLOOKUP(A789,Assets!$B$28:$C$47,2,FALSE)</f>
        <v>4.2</v>
      </c>
      <c r="D789" s="244" t="s">
        <v>386</v>
      </c>
      <c r="E789" s="246" t="str">
        <f t="shared" si="199"/>
        <v>V23</v>
      </c>
      <c r="F789" s="246" t="str">
        <f t="shared" si="200"/>
        <v>V23</v>
      </c>
      <c r="G789" s="253" t="str">
        <f t="shared" si="201"/>
        <v>A2V23</v>
      </c>
      <c r="H789" s="254">
        <f>VLOOKUP(G789,'Assets+Vulnerabilities'!$H$4:$I$318,2,FALSE)</f>
        <v>3</v>
      </c>
      <c r="I789" s="255" t="s">
        <v>406</v>
      </c>
      <c r="J789" s="246" t="str">
        <f t="shared" si="202"/>
        <v>T11</v>
      </c>
      <c r="K789" s="246" t="str">
        <f t="shared" si="203"/>
        <v>T11</v>
      </c>
      <c r="L789" s="178">
        <f>VLOOKUP(K789,Threats!$J$4:$K$33,2,FALSE)</f>
        <v>3</v>
      </c>
      <c r="M789" s="178" t="str">
        <f t="shared" si="204"/>
        <v>A2.V23.T11</v>
      </c>
      <c r="N789" s="297">
        <f t="shared" si="209"/>
        <v>7.1999999999999993</v>
      </c>
      <c r="O789" s="273">
        <f t="shared" si="206"/>
        <v>7</v>
      </c>
      <c r="P789"/>
    </row>
    <row r="790" spans="1:16" ht="24">
      <c r="A790" s="243" t="s">
        <v>83</v>
      </c>
      <c r="B790" s="244" t="str">
        <f>Assets!$B$7</f>
        <v>Electronic visa issuing process</v>
      </c>
      <c r="C790" s="245">
        <f>VLOOKUP(A790,Assets!$B$28:$C$47,2,FALSE)</f>
        <v>4.2</v>
      </c>
      <c r="D790" s="244" t="s">
        <v>386</v>
      </c>
      <c r="E790" s="246" t="str">
        <f t="shared" si="199"/>
        <v>V23</v>
      </c>
      <c r="F790" s="246" t="str">
        <f t="shared" si="200"/>
        <v>V23</v>
      </c>
      <c r="G790" s="253" t="str">
        <f t="shared" si="201"/>
        <v>A2V23</v>
      </c>
      <c r="H790" s="254">
        <f>VLOOKUP(G790,'Assets+Vulnerabilities'!$H$4:$I$318,2,FALSE)</f>
        <v>3</v>
      </c>
      <c r="I790" s="255" t="s">
        <v>480</v>
      </c>
      <c r="J790" s="246" t="str">
        <f t="shared" si="202"/>
        <v>T12</v>
      </c>
      <c r="K790" s="246" t="str">
        <f t="shared" si="203"/>
        <v>T12</v>
      </c>
      <c r="L790" s="178">
        <f>VLOOKUP(K790,Threats!$J$4:$K$33,2,FALSE)</f>
        <v>4</v>
      </c>
      <c r="M790" s="178" t="str">
        <f t="shared" si="204"/>
        <v>A2.V23.T12</v>
      </c>
      <c r="N790" s="297">
        <f t="shared" si="209"/>
        <v>8.1999999999999993</v>
      </c>
      <c r="O790" s="273">
        <f t="shared" si="206"/>
        <v>8</v>
      </c>
      <c r="P790"/>
    </row>
    <row r="791" spans="1:16" ht="24">
      <c r="A791" s="243" t="s">
        <v>83</v>
      </c>
      <c r="B791" s="244" t="str">
        <f>Assets!$B$7</f>
        <v>Electronic visa issuing process</v>
      </c>
      <c r="C791" s="245">
        <f>VLOOKUP(A791,Assets!$B$28:$C$47,2,FALSE)</f>
        <v>4.2</v>
      </c>
      <c r="D791" s="244" t="s">
        <v>386</v>
      </c>
      <c r="E791" s="246" t="str">
        <f t="shared" si="199"/>
        <v>V23</v>
      </c>
      <c r="F791" s="246" t="str">
        <f t="shared" si="200"/>
        <v>V23</v>
      </c>
      <c r="G791" s="253" t="str">
        <f t="shared" si="201"/>
        <v>A2V23</v>
      </c>
      <c r="H791" s="254">
        <f>VLOOKUP(G791,'Assets+Vulnerabilities'!$H$4:$I$318,2,FALSE)</f>
        <v>3</v>
      </c>
      <c r="I791" s="255" t="s">
        <v>409</v>
      </c>
      <c r="J791" s="246" t="str">
        <f t="shared" si="202"/>
        <v>T14</v>
      </c>
      <c r="K791" s="246" t="str">
        <f t="shared" si="203"/>
        <v>T14</v>
      </c>
      <c r="L791" s="178">
        <f>VLOOKUP(K791,Threats!$J$4:$K$33,2,FALSE)</f>
        <v>4</v>
      </c>
      <c r="M791" s="178" t="str">
        <f t="shared" si="204"/>
        <v>A2.V23.T14</v>
      </c>
      <c r="N791" s="297">
        <f t="shared" si="205"/>
        <v>9.1999999999999993</v>
      </c>
      <c r="O791" s="273">
        <f t="shared" si="206"/>
        <v>9</v>
      </c>
      <c r="P791"/>
    </row>
    <row r="792" spans="1:16" ht="24">
      <c r="A792" s="243" t="s">
        <v>83</v>
      </c>
      <c r="B792" s="244" t="str">
        <f>Assets!$B$7</f>
        <v>Electronic visa issuing process</v>
      </c>
      <c r="C792" s="245">
        <f>VLOOKUP(A792,Assets!$B$28:$C$47,2,FALSE)</f>
        <v>4.2</v>
      </c>
      <c r="D792" s="244" t="s">
        <v>386</v>
      </c>
      <c r="E792" s="246" t="str">
        <f t="shared" si="199"/>
        <v>V23</v>
      </c>
      <c r="F792" s="246" t="str">
        <f t="shared" si="200"/>
        <v>V23</v>
      </c>
      <c r="G792" s="253" t="str">
        <f t="shared" si="201"/>
        <v>A2V23</v>
      </c>
      <c r="H792" s="254">
        <f>VLOOKUP(G792,'Assets+Vulnerabilities'!$H$4:$I$318,2,FALSE)</f>
        <v>3</v>
      </c>
      <c r="I792" s="255" t="s">
        <v>420</v>
      </c>
      <c r="J792" s="246" t="str">
        <f t="shared" si="202"/>
        <v>T30</v>
      </c>
      <c r="K792" s="246" t="str">
        <f t="shared" si="203"/>
        <v>T30</v>
      </c>
      <c r="L792" s="178">
        <f>VLOOKUP(K792,Threats!$J$4:$K$33,2,FALSE)</f>
        <v>4</v>
      </c>
      <c r="M792" s="178" t="str">
        <f t="shared" si="204"/>
        <v>A2.V23.T30</v>
      </c>
      <c r="N792" s="297">
        <f t="shared" ref="N792:N793" si="210">C792+H792+L792-3</f>
        <v>8.1999999999999993</v>
      </c>
      <c r="O792" s="273">
        <f t="shared" si="206"/>
        <v>8</v>
      </c>
      <c r="P792"/>
    </row>
    <row r="793" spans="1:16" ht="24">
      <c r="A793" s="243" t="s">
        <v>83</v>
      </c>
      <c r="B793" s="244" t="str">
        <f>Assets!$B$7</f>
        <v>Electronic visa issuing process</v>
      </c>
      <c r="C793" s="245">
        <f>VLOOKUP(A793,Assets!$B$28:$C$47,2,FALSE)</f>
        <v>4.2</v>
      </c>
      <c r="D793" s="244" t="s">
        <v>373</v>
      </c>
      <c r="E793" s="246" t="str">
        <f t="shared" si="199"/>
        <v>V6.</v>
      </c>
      <c r="F793" s="246" t="str">
        <f t="shared" si="200"/>
        <v>V6</v>
      </c>
      <c r="G793" s="253" t="str">
        <f t="shared" si="201"/>
        <v>A2V6</v>
      </c>
      <c r="H793" s="254">
        <f>VLOOKUP(G793,'Assets+Vulnerabilities'!$H$4:$I$318,2,FALSE)</f>
        <v>4</v>
      </c>
      <c r="I793" s="255" t="s">
        <v>418</v>
      </c>
      <c r="J793" s="246" t="str">
        <f t="shared" si="202"/>
        <v>T9.</v>
      </c>
      <c r="K793" s="246" t="str">
        <f t="shared" si="203"/>
        <v>T9</v>
      </c>
      <c r="L793" s="178">
        <f>VLOOKUP(K793,Threats!$J$4:$K$33,2,FALSE)</f>
        <v>3</v>
      </c>
      <c r="M793" s="178" t="str">
        <f t="shared" si="204"/>
        <v>A2.V6.T9</v>
      </c>
      <c r="N793" s="297">
        <f t="shared" si="210"/>
        <v>8.1999999999999993</v>
      </c>
      <c r="O793" s="273">
        <f t="shared" si="206"/>
        <v>8</v>
      </c>
      <c r="P793" s="22"/>
    </row>
    <row r="794" spans="1:16" ht="24">
      <c r="A794" s="243" t="s">
        <v>83</v>
      </c>
      <c r="B794" s="244" t="str">
        <f>Assets!$B$7</f>
        <v>Electronic visa issuing process</v>
      </c>
      <c r="C794" s="245">
        <f>VLOOKUP(A794,Assets!$B$28:$C$47,2,FALSE)</f>
        <v>4.2</v>
      </c>
      <c r="D794" s="244" t="s">
        <v>373</v>
      </c>
      <c r="E794" s="246" t="str">
        <f t="shared" si="199"/>
        <v>V6.</v>
      </c>
      <c r="F794" s="246" t="str">
        <f t="shared" si="200"/>
        <v>V6</v>
      </c>
      <c r="G794" s="253" t="str">
        <f t="shared" si="201"/>
        <v>A2V6</v>
      </c>
      <c r="H794" s="254">
        <f>VLOOKUP(G794,'Assets+Vulnerabilities'!$H$4:$I$318,2,FALSE)</f>
        <v>4</v>
      </c>
      <c r="I794" s="255" t="s">
        <v>412</v>
      </c>
      <c r="J794" s="246" t="str">
        <f t="shared" si="202"/>
        <v>T22</v>
      </c>
      <c r="K794" s="246" t="str">
        <f t="shared" si="203"/>
        <v>T22</v>
      </c>
      <c r="L794" s="178">
        <f>VLOOKUP(K794,Threats!$J$4:$K$33,2,FALSE)</f>
        <v>4</v>
      </c>
      <c r="M794" s="178" t="str">
        <f t="shared" si="204"/>
        <v>A2.V6.T22</v>
      </c>
      <c r="N794" s="297">
        <f t="shared" si="205"/>
        <v>10.199999999999999</v>
      </c>
      <c r="O794" s="273">
        <f t="shared" si="206"/>
        <v>10</v>
      </c>
      <c r="P794" s="22"/>
    </row>
    <row r="795" spans="1:16" ht="24">
      <c r="A795" s="243" t="s">
        <v>83</v>
      </c>
      <c r="B795" s="244" t="str">
        <f>Assets!$B$7</f>
        <v>Electronic visa issuing process</v>
      </c>
      <c r="C795" s="245">
        <f>VLOOKUP(A795,Assets!$B$28:$C$47,2,FALSE)</f>
        <v>4.2</v>
      </c>
      <c r="D795" s="244" t="s">
        <v>373</v>
      </c>
      <c r="E795" s="246" t="str">
        <f t="shared" si="199"/>
        <v>V6.</v>
      </c>
      <c r="F795" s="246" t="str">
        <f t="shared" si="200"/>
        <v>V6</v>
      </c>
      <c r="G795" s="253" t="str">
        <f t="shared" si="201"/>
        <v>A2V6</v>
      </c>
      <c r="H795" s="254">
        <f>VLOOKUP(G795,'Assets+Vulnerabilities'!$H$4:$I$318,2,FALSE)</f>
        <v>4</v>
      </c>
      <c r="I795" s="255" t="s">
        <v>406</v>
      </c>
      <c r="J795" s="246" t="str">
        <f t="shared" si="202"/>
        <v>T11</v>
      </c>
      <c r="K795" s="246" t="str">
        <f t="shared" si="203"/>
        <v>T11</v>
      </c>
      <c r="L795" s="178">
        <f>VLOOKUP(K795,Threats!$J$4:$K$33,2,FALSE)</f>
        <v>3</v>
      </c>
      <c r="M795" s="178" t="str">
        <f t="shared" si="204"/>
        <v>A2.V6.T11</v>
      </c>
      <c r="N795" s="297">
        <f t="shared" ref="N795:N799" si="211">C795+H795+L795-3</f>
        <v>8.1999999999999993</v>
      </c>
      <c r="O795" s="273">
        <f t="shared" si="206"/>
        <v>8</v>
      </c>
      <c r="P795" s="22"/>
    </row>
    <row r="796" spans="1:16" ht="24">
      <c r="A796" s="243" t="s">
        <v>83</v>
      </c>
      <c r="B796" s="244" t="str">
        <f>Assets!$B$7</f>
        <v>Electronic visa issuing process</v>
      </c>
      <c r="C796" s="245">
        <f>VLOOKUP(A796,Assets!$B$28:$C$47,2,FALSE)</f>
        <v>4.2</v>
      </c>
      <c r="D796" s="244" t="s">
        <v>373</v>
      </c>
      <c r="E796" s="246" t="str">
        <f t="shared" si="199"/>
        <v>V6.</v>
      </c>
      <c r="F796" s="246" t="str">
        <f t="shared" si="200"/>
        <v>V6</v>
      </c>
      <c r="G796" s="253" t="str">
        <f t="shared" si="201"/>
        <v>A2V6</v>
      </c>
      <c r="H796" s="254">
        <f>VLOOKUP(G796,'Assets+Vulnerabilities'!$H$4:$I$318,2,FALSE)</f>
        <v>4</v>
      </c>
      <c r="I796" s="255" t="s">
        <v>480</v>
      </c>
      <c r="J796" s="246" t="str">
        <f t="shared" si="202"/>
        <v>T12</v>
      </c>
      <c r="K796" s="246" t="str">
        <f t="shared" si="203"/>
        <v>T12</v>
      </c>
      <c r="L796" s="178">
        <f>VLOOKUP(K796,Threats!$J$4:$K$33,2,FALSE)</f>
        <v>4</v>
      </c>
      <c r="M796" s="178" t="str">
        <f t="shared" si="204"/>
        <v>A2.V6.T12</v>
      </c>
      <c r="N796" s="297">
        <f t="shared" si="211"/>
        <v>9.1999999999999993</v>
      </c>
      <c r="O796" s="273">
        <f t="shared" si="206"/>
        <v>9</v>
      </c>
      <c r="P796" s="22"/>
    </row>
    <row r="797" spans="1:16" ht="24">
      <c r="A797" s="243" t="s">
        <v>83</v>
      </c>
      <c r="B797" s="244" t="str">
        <f>Assets!$B$7</f>
        <v>Electronic visa issuing process</v>
      </c>
      <c r="C797" s="245">
        <f>VLOOKUP(A797,Assets!$B$28:$C$47,2,FALSE)</f>
        <v>4.2</v>
      </c>
      <c r="D797" s="244" t="s">
        <v>373</v>
      </c>
      <c r="E797" s="246" t="str">
        <f t="shared" si="199"/>
        <v>V6.</v>
      </c>
      <c r="F797" s="246" t="str">
        <f t="shared" si="200"/>
        <v>V6</v>
      </c>
      <c r="G797" s="253" t="str">
        <f t="shared" si="201"/>
        <v>A2V6</v>
      </c>
      <c r="H797" s="254">
        <f>VLOOKUP(G797,'Assets+Vulnerabilities'!$H$4:$I$318,2,FALSE)</f>
        <v>4</v>
      </c>
      <c r="I797" s="255" t="s">
        <v>420</v>
      </c>
      <c r="J797" s="246" t="str">
        <f t="shared" si="202"/>
        <v>T30</v>
      </c>
      <c r="K797" s="246" t="str">
        <f t="shared" si="203"/>
        <v>T30</v>
      </c>
      <c r="L797" s="178">
        <f>VLOOKUP(K797,Threats!$J$4:$K$33,2,FALSE)</f>
        <v>4</v>
      </c>
      <c r="M797" s="178" t="str">
        <f t="shared" si="204"/>
        <v>A2.V6.T30</v>
      </c>
      <c r="N797" s="297">
        <f t="shared" si="211"/>
        <v>9.1999999999999993</v>
      </c>
      <c r="O797" s="273">
        <f t="shared" si="206"/>
        <v>9</v>
      </c>
      <c r="P797" s="22"/>
    </row>
    <row r="798" spans="1:16" ht="24">
      <c r="A798" s="243" t="s">
        <v>83</v>
      </c>
      <c r="B798" s="244" t="str">
        <f>Assets!$B$7</f>
        <v>Electronic visa issuing process</v>
      </c>
      <c r="C798" s="245">
        <f>VLOOKUP(A798,Assets!$B$28:$C$47,2,FALSE)</f>
        <v>4.2</v>
      </c>
      <c r="D798" s="244" t="s">
        <v>382</v>
      </c>
      <c r="E798" s="246" t="str">
        <f t="shared" si="199"/>
        <v>V38</v>
      </c>
      <c r="F798" s="246" t="str">
        <f t="shared" si="200"/>
        <v>V38</v>
      </c>
      <c r="G798" s="253" t="str">
        <f t="shared" si="201"/>
        <v>A2V38</v>
      </c>
      <c r="H798" s="254">
        <f>VLOOKUP(G798,'Assets+Vulnerabilities'!$H$4:$I$318,2,FALSE)</f>
        <v>3</v>
      </c>
      <c r="I798" s="255" t="s">
        <v>408</v>
      </c>
      <c r="J798" s="246" t="str">
        <f t="shared" si="202"/>
        <v>T2.</v>
      </c>
      <c r="K798" s="246" t="str">
        <f t="shared" si="203"/>
        <v>T2</v>
      </c>
      <c r="L798" s="178">
        <f>VLOOKUP(K798,Threats!$J$4:$K$33,2,FALSE)</f>
        <v>5</v>
      </c>
      <c r="M798" s="178" t="str">
        <f t="shared" si="204"/>
        <v>A2.V38.T2</v>
      </c>
      <c r="N798" s="297">
        <f t="shared" si="211"/>
        <v>9.1999999999999993</v>
      </c>
      <c r="O798" s="273">
        <f t="shared" si="206"/>
        <v>9</v>
      </c>
      <c r="P798" s="22"/>
    </row>
    <row r="799" spans="1:16" ht="36">
      <c r="A799" s="243" t="s">
        <v>83</v>
      </c>
      <c r="B799" s="244" t="str">
        <f>Assets!$B$7</f>
        <v>Electronic visa issuing process</v>
      </c>
      <c r="C799" s="245">
        <f>VLOOKUP(A799,Assets!$B$28:$C$47,2,FALSE)</f>
        <v>4.2</v>
      </c>
      <c r="D799" s="244" t="s">
        <v>382</v>
      </c>
      <c r="E799" s="246" t="str">
        <f t="shared" si="199"/>
        <v>V38</v>
      </c>
      <c r="F799" s="246" t="str">
        <f t="shared" si="200"/>
        <v>V38</v>
      </c>
      <c r="G799" s="253" t="str">
        <f t="shared" si="201"/>
        <v>A2V38</v>
      </c>
      <c r="H799" s="254">
        <f>VLOOKUP(G799,'Assets+Vulnerabilities'!$H$4:$I$318,2,FALSE)</f>
        <v>3</v>
      </c>
      <c r="I799" s="255" t="s">
        <v>150</v>
      </c>
      <c r="J799" s="246" t="str">
        <f t="shared" si="202"/>
        <v>T3.</v>
      </c>
      <c r="K799" s="246" t="str">
        <f t="shared" si="203"/>
        <v>T3</v>
      </c>
      <c r="L799" s="178">
        <f>VLOOKUP(K799,Threats!$J$4:$K$33,2,FALSE)</f>
        <v>4</v>
      </c>
      <c r="M799" s="178" t="str">
        <f t="shared" si="204"/>
        <v>A2.V38.T3</v>
      </c>
      <c r="N799" s="297">
        <f t="shared" si="211"/>
        <v>8.1999999999999993</v>
      </c>
      <c r="O799" s="273">
        <f t="shared" si="206"/>
        <v>8</v>
      </c>
      <c r="P799" s="22"/>
    </row>
    <row r="800" spans="1:16" ht="24">
      <c r="A800" s="243" t="s">
        <v>83</v>
      </c>
      <c r="B800" s="244" t="str">
        <f>Assets!$B$7</f>
        <v>Electronic visa issuing process</v>
      </c>
      <c r="C800" s="245">
        <f>VLOOKUP(A800,Assets!$B$28:$C$47,2,FALSE)</f>
        <v>4.2</v>
      </c>
      <c r="D800" s="244" t="s">
        <v>382</v>
      </c>
      <c r="E800" s="246" t="str">
        <f t="shared" si="199"/>
        <v>V38</v>
      </c>
      <c r="F800" s="246" t="str">
        <f t="shared" si="200"/>
        <v>V38</v>
      </c>
      <c r="G800" s="253" t="str">
        <f t="shared" si="201"/>
        <v>A2V38</v>
      </c>
      <c r="H800" s="254">
        <f>VLOOKUP(G800,'Assets+Vulnerabilities'!$H$4:$I$318,2,FALSE)</f>
        <v>3</v>
      </c>
      <c r="I800" s="255" t="s">
        <v>151</v>
      </c>
      <c r="J800" s="246" t="str">
        <f t="shared" si="202"/>
        <v>T5.</v>
      </c>
      <c r="K800" s="246" t="str">
        <f t="shared" si="203"/>
        <v>T5</v>
      </c>
      <c r="L800" s="178">
        <f>VLOOKUP(K800,Threats!$J$4:$K$33,2,FALSE)</f>
        <v>3</v>
      </c>
      <c r="M800" s="178" t="str">
        <f t="shared" si="204"/>
        <v>A2.V38.T5</v>
      </c>
      <c r="N800" s="297">
        <f t="shared" si="205"/>
        <v>8.1999999999999993</v>
      </c>
      <c r="O800" s="273">
        <f t="shared" si="206"/>
        <v>8</v>
      </c>
      <c r="P800" s="22"/>
    </row>
    <row r="801" spans="1:16" ht="24">
      <c r="A801" s="243" t="s">
        <v>83</v>
      </c>
      <c r="B801" s="244" t="str">
        <f>Assets!$B$7</f>
        <v>Electronic visa issuing process</v>
      </c>
      <c r="C801" s="245">
        <f>VLOOKUP(A801,Assets!$B$28:$C$47,2,FALSE)</f>
        <v>4.2</v>
      </c>
      <c r="D801" s="244" t="s">
        <v>382</v>
      </c>
      <c r="E801" s="246" t="str">
        <f t="shared" si="199"/>
        <v>V38</v>
      </c>
      <c r="F801" s="246" t="str">
        <f t="shared" si="200"/>
        <v>V38</v>
      </c>
      <c r="G801" s="253" t="str">
        <f t="shared" si="201"/>
        <v>A2V38</v>
      </c>
      <c r="H801" s="254">
        <f>VLOOKUP(G801,'Assets+Vulnerabilities'!$H$4:$I$318,2,FALSE)</f>
        <v>3</v>
      </c>
      <c r="I801" s="255" t="s">
        <v>431</v>
      </c>
      <c r="J801" s="246" t="str">
        <f t="shared" si="202"/>
        <v>T6.</v>
      </c>
      <c r="K801" s="246" t="str">
        <f t="shared" si="203"/>
        <v>T6</v>
      </c>
      <c r="L801" s="178">
        <f>VLOOKUP(K801,Threats!$J$4:$K$33,2,FALSE)</f>
        <v>4</v>
      </c>
      <c r="M801" s="178" t="str">
        <f t="shared" si="204"/>
        <v>A2.V38.T6</v>
      </c>
      <c r="N801" s="297">
        <f t="shared" ref="N801:N805" si="212">C801+H801+L801-3</f>
        <v>8.1999999999999993</v>
      </c>
      <c r="O801" s="273">
        <f t="shared" si="206"/>
        <v>8</v>
      </c>
      <c r="P801"/>
    </row>
    <row r="802" spans="1:16" ht="24">
      <c r="A802" s="243" t="s">
        <v>83</v>
      </c>
      <c r="B802" s="244" t="str">
        <f>Assets!$B$7</f>
        <v>Electronic visa issuing process</v>
      </c>
      <c r="C802" s="245">
        <f>VLOOKUP(A802,Assets!$B$28:$C$47,2,FALSE)</f>
        <v>4.2</v>
      </c>
      <c r="D802" s="244" t="s">
        <v>382</v>
      </c>
      <c r="E802" s="246" t="str">
        <f t="shared" si="199"/>
        <v>V38</v>
      </c>
      <c r="F802" s="246" t="str">
        <f t="shared" si="200"/>
        <v>V38</v>
      </c>
      <c r="G802" s="253" t="str">
        <f t="shared" si="201"/>
        <v>A2V38</v>
      </c>
      <c r="H802" s="254">
        <f>VLOOKUP(G802,'Assets+Vulnerabilities'!$H$4:$I$318,2,FALSE)</f>
        <v>3</v>
      </c>
      <c r="I802" s="255" t="s">
        <v>152</v>
      </c>
      <c r="J802" s="246" t="str">
        <f t="shared" si="202"/>
        <v>T7.</v>
      </c>
      <c r="K802" s="246" t="str">
        <f t="shared" si="203"/>
        <v>T7</v>
      </c>
      <c r="L802" s="178">
        <f>VLOOKUP(K802,Threats!$J$4:$K$33,2,FALSE)</f>
        <v>4</v>
      </c>
      <c r="M802" s="178" t="str">
        <f t="shared" si="204"/>
        <v>A2.V38.T7</v>
      </c>
      <c r="N802" s="297">
        <f t="shared" si="212"/>
        <v>8.1999999999999993</v>
      </c>
      <c r="O802" s="273">
        <f t="shared" si="206"/>
        <v>8</v>
      </c>
      <c r="P802"/>
    </row>
    <row r="803" spans="1:16" ht="36">
      <c r="A803" s="243" t="s">
        <v>83</v>
      </c>
      <c r="B803" s="244" t="str">
        <f>Assets!$B$7</f>
        <v>Electronic visa issuing process</v>
      </c>
      <c r="C803" s="245">
        <f>VLOOKUP(A803,Assets!$B$28:$C$47,2,FALSE)</f>
        <v>4.2</v>
      </c>
      <c r="D803" s="244" t="s">
        <v>382</v>
      </c>
      <c r="E803" s="246" t="str">
        <f t="shared" si="199"/>
        <v>V38</v>
      </c>
      <c r="F803" s="246" t="str">
        <f t="shared" si="200"/>
        <v>V38</v>
      </c>
      <c r="G803" s="253" t="str">
        <f t="shared" si="201"/>
        <v>A2V38</v>
      </c>
      <c r="H803" s="254">
        <f>VLOOKUP(G803,'Assets+Vulnerabilities'!$H$4:$I$318,2,FALSE)</f>
        <v>3</v>
      </c>
      <c r="I803" s="255" t="s">
        <v>417</v>
      </c>
      <c r="J803" s="246" t="str">
        <f t="shared" si="202"/>
        <v>T8.</v>
      </c>
      <c r="K803" s="246" t="str">
        <f t="shared" si="203"/>
        <v>T8</v>
      </c>
      <c r="L803" s="178">
        <f>VLOOKUP(K803,Threats!$J$4:$K$33,2,FALSE)</f>
        <v>4</v>
      </c>
      <c r="M803" s="178" t="str">
        <f t="shared" si="204"/>
        <v>A2.V38.T8</v>
      </c>
      <c r="N803" s="297">
        <f t="shared" si="212"/>
        <v>8.1999999999999993</v>
      </c>
      <c r="O803" s="273">
        <f t="shared" si="206"/>
        <v>8</v>
      </c>
      <c r="P803"/>
    </row>
    <row r="804" spans="1:16" ht="24">
      <c r="A804" s="243" t="s">
        <v>83</v>
      </c>
      <c r="B804" s="244" t="str">
        <f>Assets!$B$7</f>
        <v>Electronic visa issuing process</v>
      </c>
      <c r="C804" s="245">
        <f>VLOOKUP(A804,Assets!$B$28:$C$47,2,FALSE)</f>
        <v>4.2</v>
      </c>
      <c r="D804" s="244" t="s">
        <v>382</v>
      </c>
      <c r="E804" s="246" t="str">
        <f t="shared" si="199"/>
        <v>V38</v>
      </c>
      <c r="F804" s="246" t="str">
        <f t="shared" si="200"/>
        <v>V38</v>
      </c>
      <c r="G804" s="253" t="str">
        <f t="shared" si="201"/>
        <v>A2V38</v>
      </c>
      <c r="H804" s="254">
        <f>VLOOKUP(G804,'Assets+Vulnerabilities'!$H$4:$I$318,2,FALSE)</f>
        <v>3</v>
      </c>
      <c r="I804" s="255" t="s">
        <v>418</v>
      </c>
      <c r="J804" s="246" t="str">
        <f t="shared" si="202"/>
        <v>T9.</v>
      </c>
      <c r="K804" s="246" t="str">
        <f t="shared" si="203"/>
        <v>T9</v>
      </c>
      <c r="L804" s="178">
        <f>VLOOKUP(K804,Threats!$J$4:$K$33,2,FALSE)</f>
        <v>3</v>
      </c>
      <c r="M804" s="178" t="str">
        <f t="shared" si="204"/>
        <v>A2.V38.T9</v>
      </c>
      <c r="N804" s="297">
        <f t="shared" si="212"/>
        <v>7.1999999999999993</v>
      </c>
      <c r="O804" s="273">
        <f t="shared" si="206"/>
        <v>7</v>
      </c>
      <c r="P804"/>
    </row>
    <row r="805" spans="1:16" ht="24">
      <c r="A805" s="243" t="s">
        <v>83</v>
      </c>
      <c r="B805" s="244" t="str">
        <f>Assets!$B$7</f>
        <v>Electronic visa issuing process</v>
      </c>
      <c r="C805" s="245">
        <f>VLOOKUP(A805,Assets!$B$28:$C$47,2,FALSE)</f>
        <v>4.2</v>
      </c>
      <c r="D805" s="244" t="s">
        <v>382</v>
      </c>
      <c r="E805" s="246" t="str">
        <f t="shared" si="199"/>
        <v>V38</v>
      </c>
      <c r="F805" s="246" t="str">
        <f t="shared" si="200"/>
        <v>V38</v>
      </c>
      <c r="G805" s="253" t="str">
        <f t="shared" si="201"/>
        <v>A2V38</v>
      </c>
      <c r="H805" s="254">
        <f>VLOOKUP(G805,'Assets+Vulnerabilities'!$H$4:$I$318,2,FALSE)</f>
        <v>3</v>
      </c>
      <c r="I805" s="255" t="s">
        <v>436</v>
      </c>
      <c r="J805" s="246" t="str">
        <f t="shared" si="202"/>
        <v>T10</v>
      </c>
      <c r="K805" s="246" t="str">
        <f t="shared" si="203"/>
        <v>T10</v>
      </c>
      <c r="L805" s="178">
        <f>VLOOKUP(K805,Threats!$J$4:$K$33,2,FALSE)</f>
        <v>4</v>
      </c>
      <c r="M805" s="178" t="str">
        <f t="shared" si="204"/>
        <v>A2.V38.T10</v>
      </c>
      <c r="N805" s="297">
        <f t="shared" si="212"/>
        <v>8.1999999999999993</v>
      </c>
      <c r="O805" s="273">
        <f t="shared" si="206"/>
        <v>8</v>
      </c>
      <c r="P805"/>
    </row>
    <row r="806" spans="1:16" ht="24">
      <c r="A806" s="243" t="s">
        <v>83</v>
      </c>
      <c r="B806" s="244" t="str">
        <f>Assets!$B$7</f>
        <v>Electronic visa issuing process</v>
      </c>
      <c r="C806" s="245">
        <f>VLOOKUP(A806,Assets!$B$28:$C$47,2,FALSE)</f>
        <v>4.2</v>
      </c>
      <c r="D806" s="244" t="s">
        <v>382</v>
      </c>
      <c r="E806" s="246" t="str">
        <f t="shared" si="199"/>
        <v>V38</v>
      </c>
      <c r="F806" s="246" t="str">
        <f t="shared" si="200"/>
        <v>V38</v>
      </c>
      <c r="G806" s="253" t="str">
        <f t="shared" si="201"/>
        <v>A2V38</v>
      </c>
      <c r="H806" s="254">
        <f>VLOOKUP(G806,'Assets+Vulnerabilities'!$H$4:$I$318,2,FALSE)</f>
        <v>3</v>
      </c>
      <c r="I806" s="255" t="s">
        <v>409</v>
      </c>
      <c r="J806" s="246" t="str">
        <f t="shared" si="202"/>
        <v>T14</v>
      </c>
      <c r="K806" s="246" t="str">
        <f t="shared" si="203"/>
        <v>T14</v>
      </c>
      <c r="L806" s="178">
        <f>VLOOKUP(K806,Threats!$J$4:$K$33,2,FALSE)</f>
        <v>4</v>
      </c>
      <c r="M806" s="178" t="str">
        <f t="shared" si="204"/>
        <v>A2.V38.T14</v>
      </c>
      <c r="N806" s="297">
        <f t="shared" si="205"/>
        <v>9.1999999999999993</v>
      </c>
      <c r="O806" s="273">
        <f t="shared" si="206"/>
        <v>9</v>
      </c>
      <c r="P806"/>
    </row>
    <row r="807" spans="1:16" ht="24">
      <c r="A807" s="243" t="s">
        <v>83</v>
      </c>
      <c r="B807" s="244" t="str">
        <f>Assets!$B$7</f>
        <v>Electronic visa issuing process</v>
      </c>
      <c r="C807" s="245">
        <f>VLOOKUP(A807,Assets!$B$28:$C$47,2,FALSE)</f>
        <v>4.2</v>
      </c>
      <c r="D807" s="244" t="s">
        <v>382</v>
      </c>
      <c r="E807" s="246" t="str">
        <f t="shared" si="199"/>
        <v>V38</v>
      </c>
      <c r="F807" s="246" t="str">
        <f t="shared" si="200"/>
        <v>V38</v>
      </c>
      <c r="G807" s="253" t="str">
        <f t="shared" si="201"/>
        <v>A2V38</v>
      </c>
      <c r="H807" s="254">
        <f>VLOOKUP(G807,'Assets+Vulnerabilities'!$H$4:$I$318,2,FALSE)</f>
        <v>3</v>
      </c>
      <c r="I807" s="255" t="s">
        <v>422</v>
      </c>
      <c r="J807" s="246" t="str">
        <f t="shared" si="202"/>
        <v>T15</v>
      </c>
      <c r="K807" s="246" t="str">
        <f t="shared" si="203"/>
        <v>T15</v>
      </c>
      <c r="L807" s="178">
        <f>VLOOKUP(K807,Threats!$J$4:$K$33,2,FALSE)</f>
        <v>3</v>
      </c>
      <c r="M807" s="178" t="str">
        <f t="shared" si="204"/>
        <v>A2.V38.T15</v>
      </c>
      <c r="N807" s="297">
        <f t="shared" si="205"/>
        <v>8.1999999999999993</v>
      </c>
      <c r="O807" s="273">
        <f t="shared" si="206"/>
        <v>8</v>
      </c>
      <c r="P807"/>
    </row>
    <row r="808" spans="1:16" ht="24">
      <c r="A808" s="243" t="s">
        <v>83</v>
      </c>
      <c r="B808" s="244" t="str">
        <f>Assets!$B$7</f>
        <v>Electronic visa issuing process</v>
      </c>
      <c r="C808" s="245">
        <f>VLOOKUP(A808,Assets!$B$28:$C$47,2,FALSE)</f>
        <v>4.2</v>
      </c>
      <c r="D808" s="244" t="s">
        <v>382</v>
      </c>
      <c r="E808" s="246" t="str">
        <f t="shared" si="199"/>
        <v>V38</v>
      </c>
      <c r="F808" s="246" t="str">
        <f t="shared" si="200"/>
        <v>V38</v>
      </c>
      <c r="G808" s="253" t="str">
        <f t="shared" si="201"/>
        <v>A2V38</v>
      </c>
      <c r="H808" s="254">
        <f>VLOOKUP(G808,'Assets+Vulnerabilities'!$H$4:$I$318,2,FALSE)</f>
        <v>3</v>
      </c>
      <c r="I808" s="255" t="s">
        <v>423</v>
      </c>
      <c r="J808" s="246" t="str">
        <f t="shared" si="202"/>
        <v>T17</v>
      </c>
      <c r="K808" s="246" t="str">
        <f t="shared" si="203"/>
        <v>T17</v>
      </c>
      <c r="L808" s="178">
        <f>VLOOKUP(K808,Threats!$J$4:$K$33,2,FALSE)</f>
        <v>2</v>
      </c>
      <c r="M808" s="178" t="str">
        <f t="shared" si="204"/>
        <v>A2.V38.T17</v>
      </c>
      <c r="N808" s="297">
        <f t="shared" si="205"/>
        <v>7.1999999999999993</v>
      </c>
      <c r="O808" s="273">
        <f t="shared" si="206"/>
        <v>7</v>
      </c>
      <c r="P808"/>
    </row>
    <row r="809" spans="1:16" ht="24">
      <c r="A809" s="243" t="s">
        <v>83</v>
      </c>
      <c r="B809" s="244" t="str">
        <f>Assets!$B$7</f>
        <v>Electronic visa issuing process</v>
      </c>
      <c r="C809" s="245">
        <f>VLOOKUP(A809,Assets!$B$28:$C$47,2,FALSE)</f>
        <v>4.2</v>
      </c>
      <c r="D809" s="244" t="s">
        <v>382</v>
      </c>
      <c r="E809" s="246" t="str">
        <f t="shared" si="199"/>
        <v>V38</v>
      </c>
      <c r="F809" s="246" t="str">
        <f t="shared" si="200"/>
        <v>V38</v>
      </c>
      <c r="G809" s="253" t="str">
        <f t="shared" si="201"/>
        <v>A2V38</v>
      </c>
      <c r="H809" s="254">
        <f>VLOOKUP(G809,'Assets+Vulnerabilities'!$H$4:$I$318,2,FALSE)</f>
        <v>3</v>
      </c>
      <c r="I809" s="255" t="s">
        <v>424</v>
      </c>
      <c r="J809" s="246" t="str">
        <f t="shared" si="202"/>
        <v>T18</v>
      </c>
      <c r="K809" s="246" t="str">
        <f t="shared" si="203"/>
        <v>T18</v>
      </c>
      <c r="L809" s="178">
        <f>VLOOKUP(K809,Threats!$J$4:$K$33,2,FALSE)</f>
        <v>2</v>
      </c>
      <c r="M809" s="178" t="str">
        <f t="shared" si="204"/>
        <v>A2.V38.T18</v>
      </c>
      <c r="N809" s="297">
        <f t="shared" si="205"/>
        <v>7.1999999999999993</v>
      </c>
      <c r="O809" s="273">
        <f t="shared" si="206"/>
        <v>7</v>
      </c>
      <c r="P809"/>
    </row>
    <row r="810" spans="1:16" ht="24">
      <c r="A810" s="243" t="s">
        <v>83</v>
      </c>
      <c r="B810" s="244" t="str">
        <f>Assets!$B$7</f>
        <v>Electronic visa issuing process</v>
      </c>
      <c r="C810" s="245">
        <f>VLOOKUP(A810,Assets!$B$28:$C$47,2,FALSE)</f>
        <v>4.2</v>
      </c>
      <c r="D810" s="244" t="s">
        <v>382</v>
      </c>
      <c r="E810" s="246" t="str">
        <f t="shared" si="199"/>
        <v>V38</v>
      </c>
      <c r="F810" s="246" t="str">
        <f t="shared" si="200"/>
        <v>V38</v>
      </c>
      <c r="G810" s="253" t="str">
        <f t="shared" si="201"/>
        <v>A2V38</v>
      </c>
      <c r="H810" s="254">
        <f>VLOOKUP(G810,'Assets+Vulnerabilities'!$H$4:$I$318,2,FALSE)</f>
        <v>3</v>
      </c>
      <c r="I810" s="255" t="s">
        <v>425</v>
      </c>
      <c r="J810" s="246" t="str">
        <f t="shared" si="202"/>
        <v>T19</v>
      </c>
      <c r="K810" s="246" t="str">
        <f t="shared" si="203"/>
        <v>T19</v>
      </c>
      <c r="L810" s="178">
        <f>VLOOKUP(K810,Threats!$J$4:$K$33,2,FALSE)</f>
        <v>2</v>
      </c>
      <c r="M810" s="178" t="str">
        <f t="shared" si="204"/>
        <v>A2.V38.T19</v>
      </c>
      <c r="N810" s="297">
        <f>C810+H810+L810-3</f>
        <v>6.1999999999999993</v>
      </c>
      <c r="O810" s="273">
        <f t="shared" si="206"/>
        <v>6</v>
      </c>
      <c r="P810"/>
    </row>
    <row r="811" spans="1:16" ht="36">
      <c r="A811" s="243" t="s">
        <v>83</v>
      </c>
      <c r="B811" s="244" t="str">
        <f>Assets!$B$7</f>
        <v>Electronic visa issuing process</v>
      </c>
      <c r="C811" s="245">
        <f>VLOOKUP(A811,Assets!$B$28:$C$47,2,FALSE)</f>
        <v>4.2</v>
      </c>
      <c r="D811" s="244" t="s">
        <v>382</v>
      </c>
      <c r="E811" s="246" t="str">
        <f t="shared" si="199"/>
        <v>V38</v>
      </c>
      <c r="F811" s="246" t="str">
        <f t="shared" si="200"/>
        <v>V38</v>
      </c>
      <c r="G811" s="253" t="str">
        <f t="shared" si="201"/>
        <v>A2V38</v>
      </c>
      <c r="H811" s="254">
        <f>VLOOKUP(G811,'Assets+Vulnerabilities'!$H$4:$I$318,2,FALSE)</f>
        <v>3</v>
      </c>
      <c r="I811" s="255" t="s">
        <v>432</v>
      </c>
      <c r="J811" s="246" t="str">
        <f t="shared" si="202"/>
        <v>T20</v>
      </c>
      <c r="K811" s="246" t="str">
        <f t="shared" si="203"/>
        <v>T20</v>
      </c>
      <c r="L811" s="178">
        <f>VLOOKUP(K811,Threats!$J$4:$K$33,2,FALSE)</f>
        <v>3</v>
      </c>
      <c r="M811" s="178" t="str">
        <f t="shared" si="204"/>
        <v>A2.V38.T20</v>
      </c>
      <c r="N811" s="297">
        <f t="shared" si="205"/>
        <v>8.1999999999999993</v>
      </c>
      <c r="O811" s="273">
        <f t="shared" si="206"/>
        <v>8</v>
      </c>
      <c r="P811"/>
    </row>
    <row r="812" spans="1:16" ht="24">
      <c r="A812" s="243" t="s">
        <v>83</v>
      </c>
      <c r="B812" s="244" t="str">
        <f>Assets!$B$7</f>
        <v>Electronic visa issuing process</v>
      </c>
      <c r="C812" s="245">
        <f>VLOOKUP(A812,Assets!$B$28:$C$47,2,FALSE)</f>
        <v>4.2</v>
      </c>
      <c r="D812" s="244" t="s">
        <v>382</v>
      </c>
      <c r="E812" s="246" t="str">
        <f t="shared" si="199"/>
        <v>V38</v>
      </c>
      <c r="F812" s="246" t="str">
        <f t="shared" si="200"/>
        <v>V38</v>
      </c>
      <c r="G812" s="253" t="str">
        <f t="shared" si="201"/>
        <v>A2V38</v>
      </c>
      <c r="H812" s="254">
        <f>VLOOKUP(G812,'Assets+Vulnerabilities'!$H$4:$I$318,2,FALSE)</f>
        <v>3</v>
      </c>
      <c r="I812" s="255" t="s">
        <v>426</v>
      </c>
      <c r="J812" s="246" t="str">
        <f t="shared" si="202"/>
        <v>T21</v>
      </c>
      <c r="K812" s="246" t="str">
        <f t="shared" si="203"/>
        <v>T21</v>
      </c>
      <c r="L812" s="178">
        <f>VLOOKUP(K812,Threats!$J$4:$K$33,2,FALSE)</f>
        <v>4</v>
      </c>
      <c r="M812" s="178" t="str">
        <f t="shared" si="204"/>
        <v>A2.V38.T21</v>
      </c>
      <c r="N812" s="297">
        <f t="shared" si="205"/>
        <v>9.1999999999999993</v>
      </c>
      <c r="O812" s="273">
        <f t="shared" si="206"/>
        <v>9</v>
      </c>
      <c r="P812"/>
    </row>
    <row r="813" spans="1:16" ht="24">
      <c r="A813" s="243" t="s">
        <v>83</v>
      </c>
      <c r="B813" s="244" t="str">
        <f>Assets!$B$7</f>
        <v>Electronic visa issuing process</v>
      </c>
      <c r="C813" s="245">
        <f>VLOOKUP(A813,Assets!$B$28:$C$47,2,FALSE)</f>
        <v>4.2</v>
      </c>
      <c r="D813" s="244" t="s">
        <v>382</v>
      </c>
      <c r="E813" s="246" t="str">
        <f t="shared" si="199"/>
        <v>V38</v>
      </c>
      <c r="F813" s="246" t="str">
        <f t="shared" si="200"/>
        <v>V38</v>
      </c>
      <c r="G813" s="253" t="str">
        <f t="shared" si="201"/>
        <v>A2V38</v>
      </c>
      <c r="H813" s="254">
        <f>VLOOKUP(G813,'Assets+Vulnerabilities'!$H$4:$I$318,2,FALSE)</f>
        <v>3</v>
      </c>
      <c r="I813" s="255" t="s">
        <v>434</v>
      </c>
      <c r="J813" s="246" t="str">
        <f t="shared" si="202"/>
        <v>T24</v>
      </c>
      <c r="K813" s="246" t="str">
        <f t="shared" si="203"/>
        <v>T24</v>
      </c>
      <c r="L813" s="178">
        <f>VLOOKUP(K813,Threats!$J$4:$K$33,2,FALSE)</f>
        <v>3</v>
      </c>
      <c r="M813" s="178" t="str">
        <f t="shared" si="204"/>
        <v>A2.V38.T24</v>
      </c>
      <c r="N813" s="297">
        <f t="shared" si="205"/>
        <v>8.1999999999999993</v>
      </c>
      <c r="O813" s="273">
        <f t="shared" si="206"/>
        <v>8</v>
      </c>
      <c r="P813"/>
    </row>
    <row r="814" spans="1:16" ht="24">
      <c r="A814" s="243" t="s">
        <v>83</v>
      </c>
      <c r="B814" s="244" t="str">
        <f>Assets!$B$7</f>
        <v>Electronic visa issuing process</v>
      </c>
      <c r="C814" s="245">
        <f>VLOOKUP(A814,Assets!$B$28:$C$47,2,FALSE)</f>
        <v>4.2</v>
      </c>
      <c r="D814" s="244" t="s">
        <v>382</v>
      </c>
      <c r="E814" s="246" t="str">
        <f t="shared" si="199"/>
        <v>V38</v>
      </c>
      <c r="F814" s="246" t="str">
        <f t="shared" si="200"/>
        <v>V38</v>
      </c>
      <c r="G814" s="253" t="str">
        <f t="shared" si="201"/>
        <v>A2V38</v>
      </c>
      <c r="H814" s="254">
        <f>VLOOKUP(G814,'Assets+Vulnerabilities'!$H$4:$I$318,2,FALSE)</f>
        <v>3</v>
      </c>
      <c r="I814" s="255" t="s">
        <v>427</v>
      </c>
      <c r="J814" s="246" t="str">
        <f t="shared" si="202"/>
        <v>T29</v>
      </c>
      <c r="K814" s="246" t="str">
        <f t="shared" si="203"/>
        <v>T29</v>
      </c>
      <c r="L814" s="178">
        <f>VLOOKUP(K814,Threats!$J$4:$K$33,2,FALSE)</f>
        <v>2</v>
      </c>
      <c r="M814" s="178" t="str">
        <f t="shared" si="204"/>
        <v>A2.V38.T29</v>
      </c>
      <c r="N814" s="297">
        <f t="shared" ref="N814:N817" si="213">C814+H814+L814-3</f>
        <v>6.1999999999999993</v>
      </c>
      <c r="O814" s="273">
        <f t="shared" si="206"/>
        <v>6</v>
      </c>
      <c r="P814"/>
    </row>
    <row r="815" spans="1:16" ht="24">
      <c r="A815" s="243" t="s">
        <v>83</v>
      </c>
      <c r="B815" s="244" t="str">
        <f>Assets!$B$7</f>
        <v>Electronic visa issuing process</v>
      </c>
      <c r="C815" s="245">
        <f>VLOOKUP(A815,Assets!$B$28:$C$47,2,FALSE)</f>
        <v>4.2</v>
      </c>
      <c r="D815" s="244" t="s">
        <v>382</v>
      </c>
      <c r="E815" s="246" t="str">
        <f t="shared" si="199"/>
        <v>V38</v>
      </c>
      <c r="F815" s="246" t="str">
        <f t="shared" si="200"/>
        <v>V38</v>
      </c>
      <c r="G815" s="253" t="str">
        <f t="shared" si="201"/>
        <v>A2V38</v>
      </c>
      <c r="H815" s="254">
        <f>VLOOKUP(G815,'Assets+Vulnerabilities'!$H$4:$I$318,2,FALSE)</f>
        <v>3</v>
      </c>
      <c r="I815" s="255" t="s">
        <v>436</v>
      </c>
      <c r="J815" s="246" t="str">
        <f t="shared" si="202"/>
        <v>T10</v>
      </c>
      <c r="K815" s="246" t="str">
        <f t="shared" si="203"/>
        <v>T10</v>
      </c>
      <c r="L815" s="178">
        <f>VLOOKUP(K815,Threats!$J$4:$K$33,2,FALSE)</f>
        <v>4</v>
      </c>
      <c r="M815" s="178" t="str">
        <f t="shared" si="204"/>
        <v>A2.V38.T10</v>
      </c>
      <c r="N815" s="297">
        <f t="shared" si="213"/>
        <v>8.1999999999999993</v>
      </c>
      <c r="O815" s="273">
        <f t="shared" si="206"/>
        <v>8</v>
      </c>
      <c r="P815"/>
    </row>
    <row r="816" spans="1:16" ht="24">
      <c r="A816" s="243" t="s">
        <v>83</v>
      </c>
      <c r="B816" s="244" t="str">
        <f>Assets!$B$7</f>
        <v>Electronic visa issuing process</v>
      </c>
      <c r="C816" s="245">
        <f>VLOOKUP(A816,Assets!$B$28:$C$47,2,FALSE)</f>
        <v>4.2</v>
      </c>
      <c r="D816" s="244" t="s">
        <v>382</v>
      </c>
      <c r="E816" s="246" t="str">
        <f t="shared" si="199"/>
        <v>V38</v>
      </c>
      <c r="F816" s="246" t="str">
        <f t="shared" si="200"/>
        <v>V38</v>
      </c>
      <c r="G816" s="253" t="str">
        <f t="shared" si="201"/>
        <v>A2V38</v>
      </c>
      <c r="H816" s="254">
        <f>VLOOKUP(G816,'Assets+Vulnerabilities'!$H$4:$I$318,2,FALSE)</f>
        <v>3</v>
      </c>
      <c r="I816" s="255" t="s">
        <v>406</v>
      </c>
      <c r="J816" s="246" t="str">
        <f t="shared" si="202"/>
        <v>T11</v>
      </c>
      <c r="K816" s="246" t="str">
        <f t="shared" si="203"/>
        <v>T11</v>
      </c>
      <c r="L816" s="178">
        <f>VLOOKUP(K816,Threats!$J$4:$K$33,2,FALSE)</f>
        <v>3</v>
      </c>
      <c r="M816" s="178" t="str">
        <f t="shared" si="204"/>
        <v>A2.V38.T11</v>
      </c>
      <c r="N816" s="297">
        <f t="shared" si="213"/>
        <v>7.1999999999999993</v>
      </c>
      <c r="O816" s="273">
        <f t="shared" si="206"/>
        <v>7</v>
      </c>
      <c r="P816"/>
    </row>
    <row r="817" spans="1:16" ht="24">
      <c r="A817" s="243" t="s">
        <v>83</v>
      </c>
      <c r="B817" s="244" t="str">
        <f>Assets!$B$7</f>
        <v>Electronic visa issuing process</v>
      </c>
      <c r="C817" s="245">
        <f>VLOOKUP(A817,Assets!$B$28:$C$47,2,FALSE)</f>
        <v>4.2</v>
      </c>
      <c r="D817" s="244" t="s">
        <v>382</v>
      </c>
      <c r="E817" s="246" t="str">
        <f t="shared" si="199"/>
        <v>V38</v>
      </c>
      <c r="F817" s="246" t="str">
        <f t="shared" si="200"/>
        <v>V38</v>
      </c>
      <c r="G817" s="253" t="str">
        <f t="shared" si="201"/>
        <v>A2V38</v>
      </c>
      <c r="H817" s="254">
        <f>VLOOKUP(G817,'Assets+Vulnerabilities'!$H$4:$I$318,2,FALSE)</f>
        <v>3</v>
      </c>
      <c r="I817" s="255" t="s">
        <v>480</v>
      </c>
      <c r="J817" s="246" t="str">
        <f t="shared" si="202"/>
        <v>T12</v>
      </c>
      <c r="K817" s="246" t="str">
        <f t="shared" si="203"/>
        <v>T12</v>
      </c>
      <c r="L817" s="178">
        <f>VLOOKUP(K817,Threats!$J$4:$K$33,2,FALSE)</f>
        <v>4</v>
      </c>
      <c r="M817" s="178" t="str">
        <f t="shared" si="204"/>
        <v>A2.V38.T12</v>
      </c>
      <c r="N817" s="297">
        <f t="shared" si="213"/>
        <v>8.1999999999999993</v>
      </c>
      <c r="O817" s="273">
        <f t="shared" si="206"/>
        <v>8</v>
      </c>
      <c r="P817"/>
    </row>
    <row r="818" spans="1:16" ht="48">
      <c r="A818" s="243" t="s">
        <v>83</v>
      </c>
      <c r="B818" s="244" t="str">
        <f>Assets!$B$7</f>
        <v>Electronic visa issuing process</v>
      </c>
      <c r="C818" s="245">
        <f>VLOOKUP(A818,Assets!$B$28:$C$47,2,FALSE)</f>
        <v>4.2</v>
      </c>
      <c r="D818" s="244" t="s">
        <v>382</v>
      </c>
      <c r="E818" s="246" t="str">
        <f t="shared" si="199"/>
        <v>V38</v>
      </c>
      <c r="F818" s="246" t="str">
        <f t="shared" si="200"/>
        <v>V38</v>
      </c>
      <c r="G818" s="253" t="str">
        <f t="shared" si="201"/>
        <v>A2V38</v>
      </c>
      <c r="H818" s="254">
        <f>VLOOKUP(G818,'Assets+Vulnerabilities'!$H$4:$I$318,2,FALSE)</f>
        <v>3</v>
      </c>
      <c r="I818" s="255" t="s">
        <v>479</v>
      </c>
      <c r="J818" s="246" t="str">
        <f t="shared" si="202"/>
        <v>T13</v>
      </c>
      <c r="K818" s="246" t="str">
        <f t="shared" si="203"/>
        <v>T13</v>
      </c>
      <c r="L818" s="178">
        <f>VLOOKUP(K818,Threats!$J$4:$K$33,2,FALSE)</f>
        <v>4</v>
      </c>
      <c r="M818" s="178" t="str">
        <f t="shared" si="204"/>
        <v>A2.V38.T13</v>
      </c>
      <c r="N818" s="297">
        <f t="shared" si="205"/>
        <v>9.1999999999999993</v>
      </c>
      <c r="O818" s="273">
        <f t="shared" si="206"/>
        <v>9</v>
      </c>
      <c r="P818"/>
    </row>
    <row r="819" spans="1:16" ht="24">
      <c r="A819" s="243" t="s">
        <v>83</v>
      </c>
      <c r="B819" s="244" t="str">
        <f>Assets!$B$7</f>
        <v>Electronic visa issuing process</v>
      </c>
      <c r="C819" s="245">
        <f>VLOOKUP(A819,Assets!$B$28:$C$47,2,FALSE)</f>
        <v>4.2</v>
      </c>
      <c r="D819" s="244" t="s">
        <v>382</v>
      </c>
      <c r="E819" s="246" t="str">
        <f t="shared" si="199"/>
        <v>V38</v>
      </c>
      <c r="F819" s="246" t="str">
        <f t="shared" si="200"/>
        <v>V38</v>
      </c>
      <c r="G819" s="253" t="str">
        <f t="shared" si="201"/>
        <v>A2V38</v>
      </c>
      <c r="H819" s="254">
        <f>VLOOKUP(G819,'Assets+Vulnerabilities'!$H$4:$I$318,2,FALSE)</f>
        <v>3</v>
      </c>
      <c r="I819" s="255" t="s">
        <v>420</v>
      </c>
      <c r="J819" s="246" t="str">
        <f t="shared" si="202"/>
        <v>T30</v>
      </c>
      <c r="K819" s="246" t="str">
        <f t="shared" si="203"/>
        <v>T30</v>
      </c>
      <c r="L819" s="178">
        <f>VLOOKUP(K819,Threats!$J$4:$K$33,2,FALSE)</f>
        <v>4</v>
      </c>
      <c r="M819" s="178" t="str">
        <f t="shared" si="204"/>
        <v>A2.V38.T30</v>
      </c>
      <c r="N819" s="297">
        <f t="shared" ref="N819:N821" si="214">C819+H819+L819-3</f>
        <v>8.1999999999999993</v>
      </c>
      <c r="O819" s="273">
        <f t="shared" si="206"/>
        <v>8</v>
      </c>
      <c r="P819"/>
    </row>
    <row r="820" spans="1:16" ht="36">
      <c r="A820" s="243" t="s">
        <v>83</v>
      </c>
      <c r="B820" s="244" t="str">
        <f>Assets!$B$7</f>
        <v>Electronic visa issuing process</v>
      </c>
      <c r="C820" s="245">
        <f>VLOOKUP(A820,Assets!$B$28:$C$47,2,FALSE)</f>
        <v>4.2</v>
      </c>
      <c r="D820" s="244" t="s">
        <v>384</v>
      </c>
      <c r="E820" s="246" t="str">
        <f t="shared" si="199"/>
        <v>V15</v>
      </c>
      <c r="F820" s="246" t="str">
        <f t="shared" si="200"/>
        <v>V15</v>
      </c>
      <c r="G820" s="253" t="str">
        <f t="shared" si="201"/>
        <v>A2V15</v>
      </c>
      <c r="H820" s="254">
        <f>VLOOKUP(G820,'Assets+Vulnerabilities'!$H$4:$I$318,2,FALSE)</f>
        <v>2</v>
      </c>
      <c r="I820" s="255" t="s">
        <v>150</v>
      </c>
      <c r="J820" s="246" t="str">
        <f t="shared" si="202"/>
        <v>T3.</v>
      </c>
      <c r="K820" s="246" t="str">
        <f t="shared" si="203"/>
        <v>T3</v>
      </c>
      <c r="L820" s="178">
        <f>VLOOKUP(K820,Threats!$J$4:$K$33,2,FALSE)</f>
        <v>4</v>
      </c>
      <c r="M820" s="178" t="str">
        <f t="shared" si="204"/>
        <v>A2.V15.T3</v>
      </c>
      <c r="N820" s="297">
        <f t="shared" si="214"/>
        <v>7.1999999999999993</v>
      </c>
      <c r="O820" s="273">
        <f t="shared" si="206"/>
        <v>7</v>
      </c>
      <c r="P820"/>
    </row>
    <row r="821" spans="1:16" ht="24">
      <c r="A821" s="243" t="s">
        <v>83</v>
      </c>
      <c r="B821" s="244" t="str">
        <f>Assets!$B$7</f>
        <v>Electronic visa issuing process</v>
      </c>
      <c r="C821" s="245">
        <f>VLOOKUP(A821,Assets!$B$28:$C$47,2,FALSE)</f>
        <v>4.2</v>
      </c>
      <c r="D821" s="244" t="s">
        <v>384</v>
      </c>
      <c r="E821" s="246" t="str">
        <f t="shared" si="199"/>
        <v>V15</v>
      </c>
      <c r="F821" s="246" t="str">
        <f t="shared" si="200"/>
        <v>V15</v>
      </c>
      <c r="G821" s="253" t="str">
        <f t="shared" si="201"/>
        <v>A2V15</v>
      </c>
      <c r="H821" s="254">
        <f>VLOOKUP(G821,'Assets+Vulnerabilities'!$H$4:$I$318,2,FALSE)</f>
        <v>2</v>
      </c>
      <c r="I821" s="255" t="s">
        <v>480</v>
      </c>
      <c r="J821" s="246" t="str">
        <f t="shared" si="202"/>
        <v>T12</v>
      </c>
      <c r="K821" s="246" t="str">
        <f t="shared" si="203"/>
        <v>T12</v>
      </c>
      <c r="L821" s="178">
        <f>VLOOKUP(K821,Threats!$J$4:$K$33,2,FALSE)</f>
        <v>4</v>
      </c>
      <c r="M821" s="178" t="str">
        <f t="shared" si="204"/>
        <v>A2.V15.T12</v>
      </c>
      <c r="N821" s="297">
        <f t="shared" si="214"/>
        <v>7.1999999999999993</v>
      </c>
      <c r="O821" s="273">
        <f t="shared" si="206"/>
        <v>7</v>
      </c>
      <c r="P821"/>
    </row>
    <row r="822" spans="1:16" ht="48">
      <c r="A822" s="243" t="s">
        <v>83</v>
      </c>
      <c r="B822" s="244" t="str">
        <f>Assets!$B$7</f>
        <v>Electronic visa issuing process</v>
      </c>
      <c r="C822" s="245">
        <f>VLOOKUP(A822,Assets!$B$28:$C$47,2,FALSE)</f>
        <v>4.2</v>
      </c>
      <c r="D822" s="244" t="s">
        <v>384</v>
      </c>
      <c r="E822" s="246" t="str">
        <f t="shared" si="199"/>
        <v>V15</v>
      </c>
      <c r="F822" s="246" t="str">
        <f t="shared" si="200"/>
        <v>V15</v>
      </c>
      <c r="G822" s="253" t="str">
        <f t="shared" si="201"/>
        <v>A2V15</v>
      </c>
      <c r="H822" s="254">
        <f>VLOOKUP(G822,'Assets+Vulnerabilities'!$H$4:$I$318,2,FALSE)</f>
        <v>2</v>
      </c>
      <c r="I822" s="255" t="s">
        <v>479</v>
      </c>
      <c r="J822" s="246" t="str">
        <f t="shared" si="202"/>
        <v>T13</v>
      </c>
      <c r="K822" s="246" t="str">
        <f t="shared" si="203"/>
        <v>T13</v>
      </c>
      <c r="L822" s="178">
        <f>VLOOKUP(K822,Threats!$J$4:$K$33,2,FALSE)</f>
        <v>4</v>
      </c>
      <c r="M822" s="178" t="str">
        <f t="shared" si="204"/>
        <v>A2.V15.T13</v>
      </c>
      <c r="N822" s="297">
        <f t="shared" si="205"/>
        <v>8.1999999999999993</v>
      </c>
      <c r="O822" s="273">
        <f t="shared" si="206"/>
        <v>8</v>
      </c>
      <c r="P822"/>
    </row>
    <row r="823" spans="1:16" ht="24">
      <c r="A823" s="243" t="s">
        <v>83</v>
      </c>
      <c r="B823" s="244" t="str">
        <f>Assets!$B$7</f>
        <v>Electronic visa issuing process</v>
      </c>
      <c r="C823" s="245">
        <f>VLOOKUP(A823,Assets!$B$28:$C$47,2,FALSE)</f>
        <v>4.2</v>
      </c>
      <c r="D823" s="244" t="s">
        <v>384</v>
      </c>
      <c r="E823" s="246" t="str">
        <f t="shared" si="199"/>
        <v>V15</v>
      </c>
      <c r="F823" s="246" t="str">
        <f t="shared" si="200"/>
        <v>V15</v>
      </c>
      <c r="G823" s="253" t="str">
        <f t="shared" si="201"/>
        <v>A2V15</v>
      </c>
      <c r="H823" s="254">
        <f>VLOOKUP(G823,'Assets+Vulnerabilities'!$H$4:$I$318,2,FALSE)</f>
        <v>2</v>
      </c>
      <c r="I823" s="255" t="s">
        <v>429</v>
      </c>
      <c r="J823" s="246" t="str">
        <f t="shared" si="202"/>
        <v>T26</v>
      </c>
      <c r="K823" s="246" t="str">
        <f t="shared" si="203"/>
        <v>T26</v>
      </c>
      <c r="L823" s="178">
        <f>VLOOKUP(K823,Threats!$J$4:$K$33,2,FALSE)</f>
        <v>5</v>
      </c>
      <c r="M823" s="178" t="str">
        <f t="shared" si="204"/>
        <v>A2.V15.T26</v>
      </c>
      <c r="N823" s="297">
        <f t="shared" ref="N823:N828" si="215">C823+H823+L823-3</f>
        <v>8.1999999999999993</v>
      </c>
      <c r="O823" s="273">
        <f t="shared" si="206"/>
        <v>8</v>
      </c>
      <c r="P823"/>
    </row>
    <row r="824" spans="1:16" ht="24">
      <c r="A824" s="243" t="s">
        <v>83</v>
      </c>
      <c r="B824" s="244" t="str">
        <f>Assets!$B$7</f>
        <v>Electronic visa issuing process</v>
      </c>
      <c r="C824" s="245">
        <f>VLOOKUP(A824,Assets!$B$28:$C$47,2,FALSE)</f>
        <v>4.2</v>
      </c>
      <c r="D824" s="244" t="s">
        <v>384</v>
      </c>
      <c r="E824" s="246" t="str">
        <f t="shared" si="199"/>
        <v>V15</v>
      </c>
      <c r="F824" s="246" t="str">
        <f t="shared" si="200"/>
        <v>V15</v>
      </c>
      <c r="G824" s="253" t="str">
        <f t="shared" si="201"/>
        <v>A2V15</v>
      </c>
      <c r="H824" s="254">
        <f>VLOOKUP(G824,'Assets+Vulnerabilities'!$H$4:$I$318,2,FALSE)</f>
        <v>2</v>
      </c>
      <c r="I824" s="255" t="s">
        <v>420</v>
      </c>
      <c r="J824" s="246" t="str">
        <f t="shared" si="202"/>
        <v>T30</v>
      </c>
      <c r="K824" s="246" t="str">
        <f t="shared" si="203"/>
        <v>T30</v>
      </c>
      <c r="L824" s="178">
        <f>VLOOKUP(K824,Threats!$J$4:$K$33,2,FALSE)</f>
        <v>4</v>
      </c>
      <c r="M824" s="178" t="str">
        <f t="shared" si="204"/>
        <v>A2.V15.T30</v>
      </c>
      <c r="N824" s="297">
        <f t="shared" si="215"/>
        <v>7.1999999999999993</v>
      </c>
      <c r="O824" s="273">
        <f t="shared" si="206"/>
        <v>7</v>
      </c>
      <c r="P824"/>
    </row>
    <row r="825" spans="1:16" ht="24">
      <c r="A825" s="243" t="s">
        <v>83</v>
      </c>
      <c r="B825" s="244" t="str">
        <f>Assets!$B$7</f>
        <v>Electronic visa issuing process</v>
      </c>
      <c r="C825" s="245">
        <f>VLOOKUP(A825,Assets!$B$28:$C$47,2,FALSE)</f>
        <v>4.2</v>
      </c>
      <c r="D825" s="244" t="s">
        <v>384</v>
      </c>
      <c r="E825" s="246" t="str">
        <f t="shared" si="199"/>
        <v>V15</v>
      </c>
      <c r="F825" s="246" t="str">
        <f t="shared" si="200"/>
        <v>V15</v>
      </c>
      <c r="G825" s="253" t="str">
        <f t="shared" si="201"/>
        <v>A2V15</v>
      </c>
      <c r="H825" s="254">
        <f>VLOOKUP(G825,'Assets+Vulnerabilities'!$H$4:$I$318,2,FALSE)</f>
        <v>2</v>
      </c>
      <c r="I825" s="255" t="s">
        <v>420</v>
      </c>
      <c r="J825" s="246" t="str">
        <f t="shared" si="202"/>
        <v>T30</v>
      </c>
      <c r="K825" s="246" t="str">
        <f t="shared" si="203"/>
        <v>T30</v>
      </c>
      <c r="L825" s="178">
        <f>VLOOKUP(K825,Threats!$J$4:$K$33,2,FALSE)</f>
        <v>4</v>
      </c>
      <c r="M825" s="178" t="str">
        <f t="shared" si="204"/>
        <v>A2.V15.T30</v>
      </c>
      <c r="N825" s="297">
        <f t="shared" si="215"/>
        <v>7.1999999999999993</v>
      </c>
      <c r="O825" s="273">
        <f t="shared" si="206"/>
        <v>7</v>
      </c>
      <c r="P825"/>
    </row>
    <row r="826" spans="1:16" ht="36">
      <c r="A826" s="243" t="s">
        <v>83</v>
      </c>
      <c r="B826" s="244" t="str">
        <f>Assets!$B$7</f>
        <v>Electronic visa issuing process</v>
      </c>
      <c r="C826" s="245">
        <f>VLOOKUP(A826,Assets!$B$28:$C$47,2,FALSE)</f>
        <v>4.2</v>
      </c>
      <c r="D826" s="244" t="s">
        <v>471</v>
      </c>
      <c r="E826" s="246" t="str">
        <f t="shared" si="199"/>
        <v>V20</v>
      </c>
      <c r="F826" s="246" t="str">
        <f t="shared" si="200"/>
        <v>V20</v>
      </c>
      <c r="G826" s="253" t="str">
        <f t="shared" si="201"/>
        <v>A2V20</v>
      </c>
      <c r="H826" s="254">
        <f>VLOOKUP(G826,'Assets+Vulnerabilities'!$H$4:$I$318,2,FALSE)</f>
        <v>4</v>
      </c>
      <c r="I826" s="255" t="s">
        <v>150</v>
      </c>
      <c r="J826" s="246" t="str">
        <f t="shared" si="202"/>
        <v>T3.</v>
      </c>
      <c r="K826" s="246" t="str">
        <f t="shared" si="203"/>
        <v>T3</v>
      </c>
      <c r="L826" s="178">
        <f>VLOOKUP(K826,Threats!$J$4:$K$33,2,FALSE)</f>
        <v>4</v>
      </c>
      <c r="M826" s="178" t="str">
        <f t="shared" si="204"/>
        <v>A2.V20.T3</v>
      </c>
      <c r="N826" s="297">
        <f t="shared" si="215"/>
        <v>9.1999999999999993</v>
      </c>
      <c r="O826" s="273">
        <f t="shared" si="206"/>
        <v>9</v>
      </c>
      <c r="P826"/>
    </row>
    <row r="827" spans="1:16" ht="24">
      <c r="A827" s="243" t="s">
        <v>83</v>
      </c>
      <c r="B827" s="244" t="str">
        <f>Assets!$B$7</f>
        <v>Electronic visa issuing process</v>
      </c>
      <c r="C827" s="245">
        <f>VLOOKUP(A827,Assets!$B$28:$C$47,2,FALSE)</f>
        <v>4.2</v>
      </c>
      <c r="D827" s="244" t="s">
        <v>471</v>
      </c>
      <c r="E827" s="246" t="str">
        <f t="shared" si="199"/>
        <v>V20</v>
      </c>
      <c r="F827" s="246" t="str">
        <f t="shared" si="200"/>
        <v>V20</v>
      </c>
      <c r="G827" s="253" t="str">
        <f t="shared" si="201"/>
        <v>A2V20</v>
      </c>
      <c r="H827" s="254">
        <f>VLOOKUP(G827,'Assets+Vulnerabilities'!$H$4:$I$318,2,FALSE)</f>
        <v>4</v>
      </c>
      <c r="I827" s="255" t="s">
        <v>406</v>
      </c>
      <c r="J827" s="246" t="str">
        <f t="shared" si="202"/>
        <v>T11</v>
      </c>
      <c r="K827" s="246" t="str">
        <f t="shared" si="203"/>
        <v>T11</v>
      </c>
      <c r="L827" s="178">
        <f>VLOOKUP(K827,Threats!$J$4:$K$33,2,FALSE)</f>
        <v>3</v>
      </c>
      <c r="M827" s="178" t="str">
        <f t="shared" si="204"/>
        <v>A2.V20.T11</v>
      </c>
      <c r="N827" s="297">
        <f t="shared" si="215"/>
        <v>8.1999999999999993</v>
      </c>
      <c r="O827" s="273">
        <f t="shared" si="206"/>
        <v>8</v>
      </c>
      <c r="P827"/>
    </row>
    <row r="828" spans="1:16" ht="24">
      <c r="A828" s="243" t="s">
        <v>83</v>
      </c>
      <c r="B828" s="244" t="str">
        <f>Assets!$B$7</f>
        <v>Electronic visa issuing process</v>
      </c>
      <c r="C828" s="245">
        <f>VLOOKUP(A828,Assets!$B$28:$C$47,2,FALSE)</f>
        <v>4.2</v>
      </c>
      <c r="D828" s="244" t="s">
        <v>471</v>
      </c>
      <c r="E828" s="246" t="str">
        <f t="shared" si="199"/>
        <v>V20</v>
      </c>
      <c r="F828" s="246" t="str">
        <f t="shared" si="200"/>
        <v>V20</v>
      </c>
      <c r="G828" s="253" t="str">
        <f t="shared" si="201"/>
        <v>A2V20</v>
      </c>
      <c r="H828" s="254">
        <f>VLOOKUP(G828,'Assets+Vulnerabilities'!$H$4:$I$318,2,FALSE)</f>
        <v>4</v>
      </c>
      <c r="I828" s="255" t="s">
        <v>480</v>
      </c>
      <c r="J828" s="246" t="str">
        <f t="shared" si="202"/>
        <v>T12</v>
      </c>
      <c r="K828" s="246" t="str">
        <f t="shared" si="203"/>
        <v>T12</v>
      </c>
      <c r="L828" s="178">
        <f>VLOOKUP(K828,Threats!$J$4:$K$33,2,FALSE)</f>
        <v>4</v>
      </c>
      <c r="M828" s="178" t="str">
        <f t="shared" si="204"/>
        <v>A2.V20.T12</v>
      </c>
      <c r="N828" s="297">
        <f t="shared" si="215"/>
        <v>9.1999999999999993</v>
      </c>
      <c r="O828" s="273">
        <f t="shared" si="206"/>
        <v>9</v>
      </c>
      <c r="P828"/>
    </row>
    <row r="829" spans="1:16" ht="48">
      <c r="A829" s="243" t="s">
        <v>83</v>
      </c>
      <c r="B829" s="244" t="str">
        <f>Assets!$B$7</f>
        <v>Electronic visa issuing process</v>
      </c>
      <c r="C829" s="245">
        <f>VLOOKUP(A829,Assets!$B$28:$C$47,2,FALSE)</f>
        <v>4.2</v>
      </c>
      <c r="D829" s="244" t="s">
        <v>471</v>
      </c>
      <c r="E829" s="246" t="str">
        <f t="shared" si="199"/>
        <v>V20</v>
      </c>
      <c r="F829" s="246" t="str">
        <f t="shared" si="200"/>
        <v>V20</v>
      </c>
      <c r="G829" s="253" t="str">
        <f t="shared" si="201"/>
        <v>A2V20</v>
      </c>
      <c r="H829" s="254">
        <f>VLOOKUP(G829,'Assets+Vulnerabilities'!$H$4:$I$318,2,FALSE)</f>
        <v>4</v>
      </c>
      <c r="I829" s="255" t="s">
        <v>479</v>
      </c>
      <c r="J829" s="246" t="str">
        <f t="shared" si="202"/>
        <v>T13</v>
      </c>
      <c r="K829" s="246" t="str">
        <f t="shared" si="203"/>
        <v>T13</v>
      </c>
      <c r="L829" s="178">
        <f>VLOOKUP(K829,Threats!$J$4:$K$33,2,FALSE)</f>
        <v>4</v>
      </c>
      <c r="M829" s="178" t="str">
        <f t="shared" si="204"/>
        <v>A2.V20.T13</v>
      </c>
      <c r="N829" s="297">
        <f t="shared" si="205"/>
        <v>10.199999999999999</v>
      </c>
      <c r="O829" s="273">
        <f t="shared" si="206"/>
        <v>10</v>
      </c>
      <c r="P829"/>
    </row>
    <row r="830" spans="1:16" ht="24">
      <c r="A830" s="243" t="s">
        <v>83</v>
      </c>
      <c r="B830" s="244" t="str">
        <f>Assets!$B$7</f>
        <v>Electronic visa issuing process</v>
      </c>
      <c r="C830" s="245">
        <f>VLOOKUP(A830,Assets!$B$28:$C$47,2,FALSE)</f>
        <v>4.2</v>
      </c>
      <c r="D830" s="244" t="s">
        <v>471</v>
      </c>
      <c r="E830" s="246" t="str">
        <f t="shared" si="199"/>
        <v>V20</v>
      </c>
      <c r="F830" s="246" t="str">
        <f t="shared" si="200"/>
        <v>V20</v>
      </c>
      <c r="G830" s="253" t="str">
        <f t="shared" si="201"/>
        <v>A2V20</v>
      </c>
      <c r="H830" s="254">
        <f>VLOOKUP(G830,'Assets+Vulnerabilities'!$H$4:$I$318,2,FALSE)</f>
        <v>4</v>
      </c>
      <c r="I830" s="255" t="s">
        <v>429</v>
      </c>
      <c r="J830" s="246" t="str">
        <f t="shared" si="202"/>
        <v>T26</v>
      </c>
      <c r="K830" s="246" t="str">
        <f t="shared" si="203"/>
        <v>T26</v>
      </c>
      <c r="L830" s="178">
        <f>VLOOKUP(K830,Threats!$J$4:$K$33,2,FALSE)</f>
        <v>5</v>
      </c>
      <c r="M830" s="178" t="str">
        <f t="shared" si="204"/>
        <v>A2.V20.T26</v>
      </c>
      <c r="N830" s="297">
        <f t="shared" ref="N830:N835" si="216">C830+H830+L830-3</f>
        <v>10.199999999999999</v>
      </c>
      <c r="O830" s="273">
        <f t="shared" si="206"/>
        <v>10</v>
      </c>
      <c r="P830"/>
    </row>
    <row r="831" spans="1:16" ht="24">
      <c r="A831" s="243" t="s">
        <v>83</v>
      </c>
      <c r="B831" s="244" t="str">
        <f>Assets!$B$7</f>
        <v>Electronic visa issuing process</v>
      </c>
      <c r="C831" s="245">
        <f>VLOOKUP(A831,Assets!$B$28:$C$47,2,FALSE)</f>
        <v>4.2</v>
      </c>
      <c r="D831" s="244" t="s">
        <v>471</v>
      </c>
      <c r="E831" s="246" t="str">
        <f t="shared" si="199"/>
        <v>V20</v>
      </c>
      <c r="F831" s="246" t="str">
        <f t="shared" si="200"/>
        <v>V20</v>
      </c>
      <c r="G831" s="253" t="str">
        <f t="shared" si="201"/>
        <v>A2V20</v>
      </c>
      <c r="H831" s="254">
        <f>VLOOKUP(G831,'Assets+Vulnerabilities'!$H$4:$I$318,2,FALSE)</f>
        <v>4</v>
      </c>
      <c r="I831" s="255" t="s">
        <v>420</v>
      </c>
      <c r="J831" s="246" t="str">
        <f t="shared" si="202"/>
        <v>T30</v>
      </c>
      <c r="K831" s="246" t="str">
        <f t="shared" si="203"/>
        <v>T30</v>
      </c>
      <c r="L831" s="178">
        <f>VLOOKUP(K831,Threats!$J$4:$K$33,2,FALSE)</f>
        <v>4</v>
      </c>
      <c r="M831" s="178" t="str">
        <f t="shared" si="204"/>
        <v>A2.V20.T30</v>
      </c>
      <c r="N831" s="297">
        <f t="shared" si="216"/>
        <v>9.1999999999999993</v>
      </c>
      <c r="O831" s="273">
        <f t="shared" si="206"/>
        <v>9</v>
      </c>
      <c r="P831"/>
    </row>
    <row r="832" spans="1:16" ht="24">
      <c r="A832" s="243" t="s">
        <v>83</v>
      </c>
      <c r="B832" s="244" t="str">
        <f>Assets!$B$7</f>
        <v>Electronic visa issuing process</v>
      </c>
      <c r="C832" s="245">
        <f>VLOOKUP(A832,Assets!$B$28:$C$47,2,FALSE)</f>
        <v>4.2</v>
      </c>
      <c r="D832" s="244" t="s">
        <v>471</v>
      </c>
      <c r="E832" s="246" t="str">
        <f t="shared" si="199"/>
        <v>V20</v>
      </c>
      <c r="F832" s="246" t="str">
        <f t="shared" si="200"/>
        <v>V20</v>
      </c>
      <c r="G832" s="253" t="str">
        <f t="shared" si="201"/>
        <v>A2V20</v>
      </c>
      <c r="H832" s="254">
        <f>VLOOKUP(G832,'Assets+Vulnerabilities'!$H$4:$I$320,2,FALSE)</f>
        <v>4</v>
      </c>
      <c r="I832" s="255" t="s">
        <v>485</v>
      </c>
      <c r="J832" s="246" t="str">
        <f t="shared" si="202"/>
        <v>T32</v>
      </c>
      <c r="K832" s="246" t="str">
        <f t="shared" si="203"/>
        <v>T32</v>
      </c>
      <c r="L832" s="178">
        <f>VLOOKUP(K832,Threats!$J$4:$K$37,2,FALSE)</f>
        <v>4</v>
      </c>
      <c r="M832" s="178" t="str">
        <f t="shared" si="204"/>
        <v>A2.V20.T32</v>
      </c>
      <c r="N832" s="297">
        <f t="shared" si="216"/>
        <v>9.1999999999999993</v>
      </c>
      <c r="O832" s="273">
        <f t="shared" si="206"/>
        <v>9</v>
      </c>
      <c r="P832"/>
    </row>
    <row r="833" spans="1:16" ht="24">
      <c r="A833" s="243" t="s">
        <v>83</v>
      </c>
      <c r="B833" s="244" t="str">
        <f>Assets!$B$7</f>
        <v>Electronic visa issuing process</v>
      </c>
      <c r="C833" s="245">
        <f>VLOOKUP(A833,Assets!$B$28:$C$47,2,FALSE)</f>
        <v>4.2</v>
      </c>
      <c r="D833" s="244" t="s">
        <v>379</v>
      </c>
      <c r="E833" s="246" t="str">
        <f t="shared" si="199"/>
        <v>V21</v>
      </c>
      <c r="F833" s="246" t="str">
        <f t="shared" si="200"/>
        <v>V21</v>
      </c>
      <c r="G833" s="253" t="str">
        <f t="shared" si="201"/>
        <v>A2V21</v>
      </c>
      <c r="H833" s="254">
        <f>VLOOKUP(G833,'Assets+Vulnerabilities'!$H$4:$I$320,2,FALSE)</f>
        <v>0</v>
      </c>
      <c r="I833" s="255" t="s">
        <v>483</v>
      </c>
      <c r="J833" s="246" t="str">
        <f t="shared" si="202"/>
        <v>T34</v>
      </c>
      <c r="K833" s="246" t="str">
        <f t="shared" si="203"/>
        <v>T34</v>
      </c>
      <c r="L833" s="178">
        <f>VLOOKUP(K833,Threats!$J$4:$K$37,2,FALSE)</f>
        <v>4</v>
      </c>
      <c r="M833" s="178" t="str">
        <f t="shared" si="204"/>
        <v>A2.V21.T34</v>
      </c>
      <c r="N833" s="297">
        <f t="shared" si="216"/>
        <v>5.1999999999999993</v>
      </c>
      <c r="O833" s="273">
        <f t="shared" si="206"/>
        <v>5</v>
      </c>
      <c r="P833"/>
    </row>
    <row r="834" spans="1:16" ht="24">
      <c r="A834" s="243" t="s">
        <v>83</v>
      </c>
      <c r="B834" s="244" t="str">
        <f>Assets!$B$7</f>
        <v>Electronic visa issuing process</v>
      </c>
      <c r="C834" s="245">
        <f>VLOOKUP(A834,Assets!$B$28:$C$47,2,FALSE)</f>
        <v>4.2</v>
      </c>
      <c r="D834" s="244" t="s">
        <v>382</v>
      </c>
      <c r="E834" s="246" t="str">
        <f t="shared" si="199"/>
        <v>V38</v>
      </c>
      <c r="F834" s="246" t="str">
        <f t="shared" si="200"/>
        <v>V38</v>
      </c>
      <c r="G834" s="253" t="str">
        <f t="shared" si="201"/>
        <v>A2V38</v>
      </c>
      <c r="H834" s="254">
        <f>VLOOKUP(G834,'Assets+Vulnerabilities'!$H$4:$I$320,2,FALSE)</f>
        <v>3</v>
      </c>
      <c r="I834" s="255" t="s">
        <v>483</v>
      </c>
      <c r="J834" s="246" t="str">
        <f t="shared" si="202"/>
        <v>T34</v>
      </c>
      <c r="K834" s="246" t="str">
        <f t="shared" si="203"/>
        <v>T34</v>
      </c>
      <c r="L834" s="178">
        <f>VLOOKUP(K834,Threats!$J$4:$K$37,2,FALSE)</f>
        <v>4</v>
      </c>
      <c r="M834" s="178" t="str">
        <f t="shared" si="204"/>
        <v>A2.V38.T34</v>
      </c>
      <c r="N834" s="297">
        <f t="shared" si="216"/>
        <v>8.1999999999999993</v>
      </c>
      <c r="O834" s="273">
        <f t="shared" si="206"/>
        <v>8</v>
      </c>
      <c r="P834"/>
    </row>
    <row r="835" spans="1:16" ht="24">
      <c r="A835" s="243" t="s">
        <v>83</v>
      </c>
      <c r="B835" s="244" t="str">
        <f>Assets!$B$7</f>
        <v>Electronic visa issuing process</v>
      </c>
      <c r="C835" s="245">
        <f>VLOOKUP(A835,Assets!$B$28:$C$47,2,FALSE)</f>
        <v>4.2</v>
      </c>
      <c r="D835" s="244" t="s">
        <v>477</v>
      </c>
      <c r="E835" s="246" t="str">
        <f t="shared" si="199"/>
        <v>V40</v>
      </c>
      <c r="F835" s="246" t="str">
        <f t="shared" si="200"/>
        <v>V40</v>
      </c>
      <c r="G835" s="253" t="str">
        <f t="shared" si="201"/>
        <v>A2V40</v>
      </c>
      <c r="H835" s="254">
        <f>VLOOKUP(G835,'Assets+Vulnerabilities'!$H$4:$I$320,2,FALSE)</f>
        <v>4</v>
      </c>
      <c r="I835" s="255" t="s">
        <v>480</v>
      </c>
      <c r="J835" s="246" t="str">
        <f t="shared" si="202"/>
        <v>T12</v>
      </c>
      <c r="K835" s="246" t="str">
        <f t="shared" si="203"/>
        <v>T12</v>
      </c>
      <c r="L835" s="178">
        <f>VLOOKUP(K835,Threats!$J$4:$K$33,2,FALSE)</f>
        <v>4</v>
      </c>
      <c r="M835" s="178" t="str">
        <f t="shared" si="204"/>
        <v>A2.V40.T12</v>
      </c>
      <c r="N835" s="297">
        <f t="shared" si="216"/>
        <v>9.1999999999999993</v>
      </c>
      <c r="O835" s="273">
        <f t="shared" si="206"/>
        <v>9</v>
      </c>
      <c r="P835"/>
    </row>
    <row r="836" spans="1:16" ht="48">
      <c r="A836" s="243" t="s">
        <v>83</v>
      </c>
      <c r="B836" s="244" t="str">
        <f>Assets!$B$7</f>
        <v>Electronic visa issuing process</v>
      </c>
      <c r="C836" s="245">
        <f>VLOOKUP(A836,Assets!$B$28:$C$47,2,FALSE)</f>
        <v>4.2</v>
      </c>
      <c r="D836" s="244" t="s">
        <v>473</v>
      </c>
      <c r="E836" s="246" t="str">
        <f t="shared" si="199"/>
        <v>V41</v>
      </c>
      <c r="F836" s="246" t="str">
        <f t="shared" si="200"/>
        <v>V41</v>
      </c>
      <c r="G836" s="253" t="str">
        <f t="shared" si="201"/>
        <v>A2V41</v>
      </c>
      <c r="H836" s="254">
        <f>VLOOKUP(G836,'Assets+Vulnerabilities'!$H$4:$I$320,2,FALSE)</f>
        <v>4</v>
      </c>
      <c r="I836" s="255" t="s">
        <v>479</v>
      </c>
      <c r="J836" s="246" t="str">
        <f t="shared" si="202"/>
        <v>T13</v>
      </c>
      <c r="K836" s="246" t="str">
        <f t="shared" si="203"/>
        <v>T13</v>
      </c>
      <c r="L836" s="178">
        <f>VLOOKUP(K836,Threats!$J$4:$K$33,2,FALSE)</f>
        <v>4</v>
      </c>
      <c r="M836" s="178" t="str">
        <f t="shared" si="204"/>
        <v>A2.V41.T13</v>
      </c>
      <c r="N836" s="297">
        <f t="shared" si="205"/>
        <v>10.199999999999999</v>
      </c>
      <c r="O836" s="273">
        <f t="shared" si="206"/>
        <v>10</v>
      </c>
      <c r="P836"/>
    </row>
    <row r="837" spans="1:16" ht="48">
      <c r="A837" s="243" t="s">
        <v>83</v>
      </c>
      <c r="B837" s="244" t="str">
        <f>Assets!$B$7</f>
        <v>Electronic visa issuing process</v>
      </c>
      <c r="C837" s="245">
        <f>VLOOKUP(A837,Assets!$B$28:$C$47,2,FALSE)</f>
        <v>4.2</v>
      </c>
      <c r="D837" s="244" t="s">
        <v>474</v>
      </c>
      <c r="E837" s="246" t="str">
        <f t="shared" si="199"/>
        <v>V42</v>
      </c>
      <c r="F837" s="246" t="str">
        <f t="shared" si="200"/>
        <v>V42</v>
      </c>
      <c r="G837" s="253" t="str">
        <f t="shared" si="201"/>
        <v>A2V42</v>
      </c>
      <c r="H837" s="254">
        <f>VLOOKUP(G837,'Assets+Vulnerabilities'!$H$4:$I$320,2,FALSE)</f>
        <v>5</v>
      </c>
      <c r="I837" s="255" t="s">
        <v>479</v>
      </c>
      <c r="J837" s="246" t="str">
        <f t="shared" si="202"/>
        <v>T13</v>
      </c>
      <c r="K837" s="246" t="str">
        <f t="shared" si="203"/>
        <v>T13</v>
      </c>
      <c r="L837" s="178">
        <f>VLOOKUP(K837,Threats!$J$4:$K$33,2,FALSE)</f>
        <v>4</v>
      </c>
      <c r="M837" s="178" t="str">
        <f t="shared" si="204"/>
        <v>A2.V42.T13</v>
      </c>
      <c r="N837" s="297">
        <f t="shared" si="205"/>
        <v>11.2</v>
      </c>
      <c r="O837" s="273">
        <f t="shared" si="206"/>
        <v>11</v>
      </c>
      <c r="P837"/>
    </row>
    <row r="838" spans="1:16" ht="24">
      <c r="A838" s="243" t="s">
        <v>144</v>
      </c>
      <c r="B838" s="244" t="str">
        <f>Assets!$B$25</f>
        <v>Cars / vehicles</v>
      </c>
      <c r="C838" s="245">
        <f>VLOOKUP(A838,Assets!$B$28:$C$47,2,FALSE)</f>
        <v>4</v>
      </c>
      <c r="D838" s="244" t="s">
        <v>145</v>
      </c>
      <c r="E838" s="246" t="str">
        <f t="shared" ref="E838:E901" si="217">LEFT(D838,3)</f>
        <v>V2.</v>
      </c>
      <c r="F838" s="246" t="str">
        <f t="shared" ref="F838:F901" si="218">SUBSTITUTE(E838,".","")</f>
        <v>V2</v>
      </c>
      <c r="G838" s="253" t="str">
        <f t="shared" ref="G838:G901" si="219">CONCATENATE(A838,F838)</f>
        <v>A20V2</v>
      </c>
      <c r="H838" s="254">
        <f>VLOOKUP(G838,'Assets+Vulnerabilities'!$H$4:$I$318,2,FALSE)</f>
        <v>3</v>
      </c>
      <c r="I838" s="255" t="s">
        <v>418</v>
      </c>
      <c r="J838" s="246" t="str">
        <f t="shared" ref="J838:J901" si="220">LEFT(I838,3)</f>
        <v>T9.</v>
      </c>
      <c r="K838" s="246" t="str">
        <f t="shared" ref="K838:K901" si="221">SUBSTITUTE(J838,".","")</f>
        <v>T9</v>
      </c>
      <c r="L838" s="178">
        <f>VLOOKUP(K838,Threats!$J$4:$K$33,2,FALSE)</f>
        <v>3</v>
      </c>
      <c r="M838" s="178" t="str">
        <f t="shared" ref="M838:M901" si="222">CONCATENATE(A838,".",F838,".",K838)</f>
        <v>A20.V2.T9</v>
      </c>
      <c r="N838" s="297">
        <f>C838+H838+L838-3</f>
        <v>7</v>
      </c>
      <c r="O838" s="273">
        <f t="shared" ref="O838:O901" si="223">ROUND(N838,0)</f>
        <v>7</v>
      </c>
      <c r="P838"/>
    </row>
    <row r="839" spans="1:16" ht="24">
      <c r="A839" s="243" t="s">
        <v>144</v>
      </c>
      <c r="B839" s="244" t="str">
        <f>Assets!$B$25</f>
        <v>Cars / vehicles</v>
      </c>
      <c r="C839" s="245">
        <f>VLOOKUP(A839,Assets!$B$28:$C$47,2,FALSE)</f>
        <v>4</v>
      </c>
      <c r="D839" s="244" t="s">
        <v>145</v>
      </c>
      <c r="E839" s="246" t="str">
        <f t="shared" si="217"/>
        <v>V2.</v>
      </c>
      <c r="F839" s="246" t="str">
        <f t="shared" si="218"/>
        <v>V2</v>
      </c>
      <c r="G839" s="253" t="str">
        <f t="shared" si="219"/>
        <v>A20V2</v>
      </c>
      <c r="H839" s="254">
        <f>VLOOKUP(G839,'Assets+Vulnerabilities'!$H$4:$I$318,2,FALSE)</f>
        <v>3</v>
      </c>
      <c r="I839" s="255" t="s">
        <v>412</v>
      </c>
      <c r="J839" s="246" t="str">
        <f t="shared" si="220"/>
        <v>T22</v>
      </c>
      <c r="K839" s="246" t="str">
        <f t="shared" si="221"/>
        <v>T22</v>
      </c>
      <c r="L839" s="178">
        <f>VLOOKUP(K839,Threats!$J$4:$K$33,2,FALSE)</f>
        <v>4</v>
      </c>
      <c r="M839" s="178" t="str">
        <f t="shared" si="222"/>
        <v>A20.V2.T22</v>
      </c>
      <c r="N839" s="297">
        <f t="shared" ref="N839:N897" si="224">C839+H839+L839-2</f>
        <v>9</v>
      </c>
      <c r="O839" s="273">
        <f t="shared" si="223"/>
        <v>9</v>
      </c>
      <c r="P839"/>
    </row>
    <row r="840" spans="1:16" ht="24">
      <c r="A840" s="243" t="s">
        <v>144</v>
      </c>
      <c r="B840" s="244" t="str">
        <f>Assets!$B$25</f>
        <v>Cars / vehicles</v>
      </c>
      <c r="C840" s="245">
        <f>VLOOKUP(A840,Assets!$B$28:$C$47,2,FALSE)</f>
        <v>4</v>
      </c>
      <c r="D840" s="244" t="s">
        <v>145</v>
      </c>
      <c r="E840" s="246" t="str">
        <f t="shared" si="217"/>
        <v>V2.</v>
      </c>
      <c r="F840" s="246" t="str">
        <f t="shared" si="218"/>
        <v>V2</v>
      </c>
      <c r="G840" s="253" t="str">
        <f t="shared" si="219"/>
        <v>A20V2</v>
      </c>
      <c r="H840" s="254">
        <f>VLOOKUP(G840,'Assets+Vulnerabilities'!$H$4:$I$318,2,FALSE)</f>
        <v>3</v>
      </c>
      <c r="I840" s="255" t="s">
        <v>406</v>
      </c>
      <c r="J840" s="246" t="str">
        <f t="shared" si="220"/>
        <v>T11</v>
      </c>
      <c r="K840" s="246" t="str">
        <f t="shared" si="221"/>
        <v>T11</v>
      </c>
      <c r="L840" s="178">
        <f>VLOOKUP(K840,Threats!$J$4:$K$33,2,FALSE)</f>
        <v>3</v>
      </c>
      <c r="M840" s="178" t="str">
        <f t="shared" si="222"/>
        <v>A20.V2.T11</v>
      </c>
      <c r="N840" s="297">
        <f t="shared" ref="N840:N842" si="225">C840+H840+L840-3</f>
        <v>7</v>
      </c>
      <c r="O840" s="273">
        <f t="shared" si="223"/>
        <v>7</v>
      </c>
      <c r="P840"/>
    </row>
    <row r="841" spans="1:16" ht="24">
      <c r="A841" s="243" t="s">
        <v>144</v>
      </c>
      <c r="B841" s="244" t="str">
        <f>Assets!$B$25</f>
        <v>Cars / vehicles</v>
      </c>
      <c r="C841" s="245">
        <f>VLOOKUP(A841,Assets!$B$28:$C$47,2,FALSE)</f>
        <v>4</v>
      </c>
      <c r="D841" s="244" t="s">
        <v>145</v>
      </c>
      <c r="E841" s="246" t="str">
        <f t="shared" si="217"/>
        <v>V2.</v>
      </c>
      <c r="F841" s="246" t="str">
        <f t="shared" si="218"/>
        <v>V2</v>
      </c>
      <c r="G841" s="253" t="str">
        <f t="shared" si="219"/>
        <v>A20V2</v>
      </c>
      <c r="H841" s="254">
        <f>VLOOKUP(G841,'Assets+Vulnerabilities'!$H$4:$I$318,2,FALSE)</f>
        <v>3</v>
      </c>
      <c r="I841" s="255" t="s">
        <v>480</v>
      </c>
      <c r="J841" s="246" t="str">
        <f t="shared" si="220"/>
        <v>T12</v>
      </c>
      <c r="K841" s="246" t="str">
        <f t="shared" si="221"/>
        <v>T12</v>
      </c>
      <c r="L841" s="178">
        <f>VLOOKUP(K841,Threats!$J$4:$K$33,2,FALSE)</f>
        <v>4</v>
      </c>
      <c r="M841" s="178" t="str">
        <f t="shared" si="222"/>
        <v>A20.V2.T12</v>
      </c>
      <c r="N841" s="297">
        <f t="shared" si="225"/>
        <v>8</v>
      </c>
      <c r="O841" s="273">
        <f t="shared" si="223"/>
        <v>8</v>
      </c>
      <c r="P841"/>
    </row>
    <row r="842" spans="1:16" ht="24">
      <c r="A842" s="243" t="s">
        <v>144</v>
      </c>
      <c r="B842" s="244" t="str">
        <f>Assets!$B$25</f>
        <v>Cars / vehicles</v>
      </c>
      <c r="C842" s="245">
        <f>VLOOKUP(A842,Assets!$B$28:$C$47,2,FALSE)</f>
        <v>4</v>
      </c>
      <c r="D842" s="244" t="s">
        <v>145</v>
      </c>
      <c r="E842" s="246" t="str">
        <f t="shared" si="217"/>
        <v>V2.</v>
      </c>
      <c r="F842" s="246" t="str">
        <f t="shared" si="218"/>
        <v>V2</v>
      </c>
      <c r="G842" s="253" t="str">
        <f t="shared" si="219"/>
        <v>A20V2</v>
      </c>
      <c r="H842" s="254">
        <f>VLOOKUP(G842,'Assets+Vulnerabilities'!$H$4:$I$318,2,FALSE)</f>
        <v>3</v>
      </c>
      <c r="I842" s="255" t="s">
        <v>420</v>
      </c>
      <c r="J842" s="246" t="str">
        <f t="shared" si="220"/>
        <v>T30</v>
      </c>
      <c r="K842" s="246" t="str">
        <f t="shared" si="221"/>
        <v>T30</v>
      </c>
      <c r="L842" s="178">
        <f>VLOOKUP(K842,Threats!$J$4:$K$33,2,FALSE)</f>
        <v>4</v>
      </c>
      <c r="M842" s="178" t="str">
        <f t="shared" si="222"/>
        <v>A20.V2.T30</v>
      </c>
      <c r="N842" s="297">
        <f t="shared" si="225"/>
        <v>8</v>
      </c>
      <c r="O842" s="273">
        <f t="shared" si="223"/>
        <v>8</v>
      </c>
      <c r="P842"/>
    </row>
    <row r="843" spans="1:16" ht="24">
      <c r="A843" s="243" t="s">
        <v>144</v>
      </c>
      <c r="B843" s="244" t="str">
        <f>Assets!$B$25</f>
        <v>Cars / vehicles</v>
      </c>
      <c r="C843" s="245">
        <f>VLOOKUP(A843,Assets!$B$28:$C$47,2,FALSE)</f>
        <v>4</v>
      </c>
      <c r="D843" s="244" t="s">
        <v>145</v>
      </c>
      <c r="E843" s="246" t="str">
        <f t="shared" si="217"/>
        <v>V2.</v>
      </c>
      <c r="F843" s="246" t="str">
        <f t="shared" si="218"/>
        <v>V2</v>
      </c>
      <c r="G843" s="253" t="str">
        <f t="shared" si="219"/>
        <v>A20V2</v>
      </c>
      <c r="H843" s="254">
        <f>VLOOKUP(G843,'Assets+Vulnerabilities'!$H$4:$I$318,2,FALSE)</f>
        <v>3</v>
      </c>
      <c r="I843" s="255" t="s">
        <v>410</v>
      </c>
      <c r="J843" s="246" t="str">
        <f t="shared" si="220"/>
        <v>T1.</v>
      </c>
      <c r="K843" s="246" t="str">
        <f t="shared" si="221"/>
        <v>T1</v>
      </c>
      <c r="L843" s="178">
        <f>VLOOKUP(K843,Threats!$J$4:$K$33,2,FALSE)</f>
        <v>3</v>
      </c>
      <c r="M843" s="178" t="str">
        <f t="shared" si="222"/>
        <v>A20.V2.T1</v>
      </c>
      <c r="N843" s="297">
        <f t="shared" si="224"/>
        <v>8</v>
      </c>
      <c r="O843" s="273">
        <f t="shared" si="223"/>
        <v>8</v>
      </c>
      <c r="P843"/>
    </row>
    <row r="844" spans="1:16" ht="24">
      <c r="A844" s="243" t="s">
        <v>144</v>
      </c>
      <c r="B844" s="244" t="str">
        <f>Assets!$B$25</f>
        <v>Cars / vehicles</v>
      </c>
      <c r="C844" s="245">
        <f>VLOOKUP(A844,Assets!$B$28:$C$47,2,FALSE)</f>
        <v>4</v>
      </c>
      <c r="D844" s="244" t="s">
        <v>145</v>
      </c>
      <c r="E844" s="246" t="str">
        <f t="shared" si="217"/>
        <v>V2.</v>
      </c>
      <c r="F844" s="246" t="str">
        <f t="shared" si="218"/>
        <v>V2</v>
      </c>
      <c r="G844" s="253" t="str">
        <f t="shared" si="219"/>
        <v>A20V2</v>
      </c>
      <c r="H844" s="254">
        <f>VLOOKUP(G844,'Assets+Vulnerabilities'!$H$4:$I$318,2,FALSE)</f>
        <v>3</v>
      </c>
      <c r="I844" s="255" t="s">
        <v>412</v>
      </c>
      <c r="J844" s="246" t="str">
        <f t="shared" si="220"/>
        <v>T22</v>
      </c>
      <c r="K844" s="246" t="str">
        <f t="shared" si="221"/>
        <v>T22</v>
      </c>
      <c r="L844" s="178">
        <f>VLOOKUP(K844,Threats!$J$4:$K$33,2,FALSE)</f>
        <v>4</v>
      </c>
      <c r="M844" s="178" t="str">
        <f t="shared" si="222"/>
        <v>A20.V2.T22</v>
      </c>
      <c r="N844" s="297">
        <f t="shared" si="224"/>
        <v>9</v>
      </c>
      <c r="O844" s="273">
        <f t="shared" si="223"/>
        <v>9</v>
      </c>
      <c r="P844"/>
    </row>
    <row r="845" spans="1:16" ht="24">
      <c r="A845" s="243" t="s">
        <v>144</v>
      </c>
      <c r="B845" s="244" t="str">
        <f>Assets!$B$25</f>
        <v>Cars / vehicles</v>
      </c>
      <c r="C845" s="245">
        <f>VLOOKUP(A845,Assets!$B$28:$C$47,2,FALSE)</f>
        <v>4</v>
      </c>
      <c r="D845" s="244" t="s">
        <v>374</v>
      </c>
      <c r="E845" s="246" t="str">
        <f t="shared" si="217"/>
        <v>V4.</v>
      </c>
      <c r="F845" s="246" t="str">
        <f t="shared" si="218"/>
        <v>V4</v>
      </c>
      <c r="G845" s="253" t="str">
        <f t="shared" si="219"/>
        <v>A20V4</v>
      </c>
      <c r="H845" s="254">
        <f>VLOOKUP(G845,'Assets+Vulnerabilities'!$H$4:$I$318,2,FALSE)</f>
        <v>4</v>
      </c>
      <c r="I845" s="255" t="s">
        <v>413</v>
      </c>
      <c r="J845" s="246" t="str">
        <f t="shared" si="220"/>
        <v>T25</v>
      </c>
      <c r="K845" s="246" t="str">
        <f t="shared" si="221"/>
        <v>T25</v>
      </c>
      <c r="L845" s="178">
        <f>VLOOKUP(K845,Threats!$J$4:$K$33,2,FALSE)</f>
        <v>3</v>
      </c>
      <c r="M845" s="178" t="str">
        <f t="shared" si="222"/>
        <v>A20.V4.T25</v>
      </c>
      <c r="N845" s="297">
        <f t="shared" si="224"/>
        <v>9</v>
      </c>
      <c r="O845" s="273">
        <f t="shared" si="223"/>
        <v>9</v>
      </c>
      <c r="P845"/>
    </row>
    <row r="846" spans="1:16" ht="24">
      <c r="A846" s="243" t="s">
        <v>144</v>
      </c>
      <c r="B846" s="244" t="str">
        <f>Assets!$B$25</f>
        <v>Cars / vehicles</v>
      </c>
      <c r="C846" s="245">
        <f>VLOOKUP(A846,Assets!$B$28:$C$47,2,FALSE)</f>
        <v>4</v>
      </c>
      <c r="D846" s="244" t="s">
        <v>374</v>
      </c>
      <c r="E846" s="246" t="str">
        <f t="shared" si="217"/>
        <v>V4.</v>
      </c>
      <c r="F846" s="246" t="str">
        <f t="shared" si="218"/>
        <v>V4</v>
      </c>
      <c r="G846" s="253" t="str">
        <f t="shared" si="219"/>
        <v>A20V4</v>
      </c>
      <c r="H846" s="254">
        <f>VLOOKUP(G846,'Assets+Vulnerabilities'!$H$4:$I$318,2,FALSE)</f>
        <v>4</v>
      </c>
      <c r="I846" s="255" t="s">
        <v>408</v>
      </c>
      <c r="J846" s="246" t="str">
        <f t="shared" si="220"/>
        <v>T2.</v>
      </c>
      <c r="K846" s="246" t="str">
        <f t="shared" si="221"/>
        <v>T2</v>
      </c>
      <c r="L846" s="178">
        <f>VLOOKUP(K846,Threats!$J$4:$K$33,2,FALSE)</f>
        <v>5</v>
      </c>
      <c r="M846" s="178" t="str">
        <f t="shared" si="222"/>
        <v>A20.V4.T2</v>
      </c>
      <c r="N846" s="297">
        <f t="shared" ref="N846:N847" si="226">C846+H846+L846-3</f>
        <v>10</v>
      </c>
      <c r="O846" s="273">
        <f t="shared" si="223"/>
        <v>10</v>
      </c>
      <c r="P846"/>
    </row>
    <row r="847" spans="1:16" ht="36">
      <c r="A847" s="243" t="s">
        <v>144</v>
      </c>
      <c r="B847" s="244" t="str">
        <f>Assets!$B$25</f>
        <v>Cars / vehicles</v>
      </c>
      <c r="C847" s="245">
        <f>VLOOKUP(A847,Assets!$B$28:$C$47,2,FALSE)</f>
        <v>4</v>
      </c>
      <c r="D847" s="244" t="s">
        <v>374</v>
      </c>
      <c r="E847" s="246" t="str">
        <f t="shared" si="217"/>
        <v>V4.</v>
      </c>
      <c r="F847" s="246" t="str">
        <f t="shared" si="218"/>
        <v>V4</v>
      </c>
      <c r="G847" s="253" t="str">
        <f t="shared" si="219"/>
        <v>A20V4</v>
      </c>
      <c r="H847" s="254">
        <f>VLOOKUP(G847,'Assets+Vulnerabilities'!$H$4:$I$318,2,FALSE)</f>
        <v>4</v>
      </c>
      <c r="I847" s="255" t="s">
        <v>150</v>
      </c>
      <c r="J847" s="246" t="str">
        <f t="shared" si="220"/>
        <v>T3.</v>
      </c>
      <c r="K847" s="246" t="str">
        <f t="shared" si="221"/>
        <v>T3</v>
      </c>
      <c r="L847" s="178">
        <f>VLOOKUP(K847,Threats!$J$4:$K$33,2,FALSE)</f>
        <v>4</v>
      </c>
      <c r="M847" s="178" t="str">
        <f t="shared" si="222"/>
        <v>A20.V4.T3</v>
      </c>
      <c r="N847" s="297">
        <f t="shared" si="226"/>
        <v>9</v>
      </c>
      <c r="O847" s="273">
        <f t="shared" si="223"/>
        <v>9</v>
      </c>
      <c r="P847"/>
    </row>
    <row r="848" spans="1:16" ht="24">
      <c r="A848" s="243" t="s">
        <v>144</v>
      </c>
      <c r="B848" s="244" t="str">
        <f>Assets!$B$25</f>
        <v>Cars / vehicles</v>
      </c>
      <c r="C848" s="245">
        <f>VLOOKUP(A848,Assets!$B$28:$C$47,2,FALSE)</f>
        <v>4</v>
      </c>
      <c r="D848" s="244" t="s">
        <v>374</v>
      </c>
      <c r="E848" s="246" t="str">
        <f t="shared" si="217"/>
        <v>V4.</v>
      </c>
      <c r="F848" s="246" t="str">
        <f t="shared" si="218"/>
        <v>V4</v>
      </c>
      <c r="G848" s="253" t="str">
        <f t="shared" si="219"/>
        <v>A20V4</v>
      </c>
      <c r="H848" s="254">
        <f>VLOOKUP(G848,'Assets+Vulnerabilities'!$H$4:$I$318,2,FALSE)</f>
        <v>4</v>
      </c>
      <c r="I848" s="255" t="s">
        <v>151</v>
      </c>
      <c r="J848" s="246" t="str">
        <f t="shared" si="220"/>
        <v>T5.</v>
      </c>
      <c r="K848" s="246" t="str">
        <f t="shared" si="221"/>
        <v>T5</v>
      </c>
      <c r="L848" s="178">
        <f>VLOOKUP(K848,Threats!$J$4:$K$33,2,FALSE)</f>
        <v>3</v>
      </c>
      <c r="M848" s="178" t="str">
        <f t="shared" si="222"/>
        <v>A20.V4.T5</v>
      </c>
      <c r="N848" s="297">
        <f t="shared" si="224"/>
        <v>9</v>
      </c>
      <c r="O848" s="273">
        <f t="shared" si="223"/>
        <v>9</v>
      </c>
      <c r="P848"/>
    </row>
    <row r="849" spans="1:16" ht="24">
      <c r="A849" s="243" t="s">
        <v>144</v>
      </c>
      <c r="B849" s="244" t="str">
        <f>Assets!$B$25</f>
        <v>Cars / vehicles</v>
      </c>
      <c r="C849" s="245">
        <f>VLOOKUP(A849,Assets!$B$28:$C$47,2,FALSE)</f>
        <v>4</v>
      </c>
      <c r="D849" s="244" t="s">
        <v>374</v>
      </c>
      <c r="E849" s="246" t="str">
        <f t="shared" si="217"/>
        <v>V4.</v>
      </c>
      <c r="F849" s="246" t="str">
        <f t="shared" si="218"/>
        <v>V4</v>
      </c>
      <c r="G849" s="253" t="str">
        <f t="shared" si="219"/>
        <v>A20V4</v>
      </c>
      <c r="H849" s="254">
        <f>VLOOKUP(G849,'Assets+Vulnerabilities'!$H$4:$I$318,2,FALSE)</f>
        <v>4</v>
      </c>
      <c r="I849" s="255" t="s">
        <v>431</v>
      </c>
      <c r="J849" s="246" t="str">
        <f t="shared" si="220"/>
        <v>T6.</v>
      </c>
      <c r="K849" s="246" t="str">
        <f t="shared" si="221"/>
        <v>T6</v>
      </c>
      <c r="L849" s="178">
        <f>VLOOKUP(K849,Threats!$J$4:$K$33,2,FALSE)</f>
        <v>4</v>
      </c>
      <c r="M849" s="178" t="str">
        <f t="shared" si="222"/>
        <v>A20.V4.T6</v>
      </c>
      <c r="N849" s="297">
        <f t="shared" ref="N849:N853" si="227">C849+H849+L849-3</f>
        <v>9</v>
      </c>
      <c r="O849" s="273">
        <f t="shared" si="223"/>
        <v>9</v>
      </c>
      <c r="P849"/>
    </row>
    <row r="850" spans="1:16" ht="24">
      <c r="A850" s="243" t="s">
        <v>144</v>
      </c>
      <c r="B850" s="244" t="str">
        <f>Assets!$B$25</f>
        <v>Cars / vehicles</v>
      </c>
      <c r="C850" s="245">
        <f>VLOOKUP(A850,Assets!$B$28:$C$47,2,FALSE)</f>
        <v>4</v>
      </c>
      <c r="D850" s="244" t="s">
        <v>374</v>
      </c>
      <c r="E850" s="246" t="str">
        <f t="shared" si="217"/>
        <v>V4.</v>
      </c>
      <c r="F850" s="246" t="str">
        <f t="shared" si="218"/>
        <v>V4</v>
      </c>
      <c r="G850" s="253" t="str">
        <f t="shared" si="219"/>
        <v>A20V4</v>
      </c>
      <c r="H850" s="254">
        <f>VLOOKUP(G850,'Assets+Vulnerabilities'!$H$4:$I$318,2,FALSE)</f>
        <v>4</v>
      </c>
      <c r="I850" s="255" t="s">
        <v>152</v>
      </c>
      <c r="J850" s="246" t="str">
        <f t="shared" si="220"/>
        <v>T7.</v>
      </c>
      <c r="K850" s="246" t="str">
        <f t="shared" si="221"/>
        <v>T7</v>
      </c>
      <c r="L850" s="178">
        <f>VLOOKUP(K850,Threats!$J$4:$K$33,2,FALSE)</f>
        <v>4</v>
      </c>
      <c r="M850" s="178" t="str">
        <f t="shared" si="222"/>
        <v>A20.V4.T7</v>
      </c>
      <c r="N850" s="297">
        <f t="shared" si="227"/>
        <v>9</v>
      </c>
      <c r="O850" s="273">
        <f t="shared" si="223"/>
        <v>9</v>
      </c>
      <c r="P850"/>
    </row>
    <row r="851" spans="1:16" ht="36">
      <c r="A851" s="243" t="s">
        <v>144</v>
      </c>
      <c r="B851" s="244" t="str">
        <f>Assets!$B$25</f>
        <v>Cars / vehicles</v>
      </c>
      <c r="C851" s="245">
        <f>VLOOKUP(A851,Assets!$B$28:$C$47,2,FALSE)</f>
        <v>4</v>
      </c>
      <c r="D851" s="244" t="s">
        <v>374</v>
      </c>
      <c r="E851" s="246" t="str">
        <f t="shared" si="217"/>
        <v>V4.</v>
      </c>
      <c r="F851" s="246" t="str">
        <f t="shared" si="218"/>
        <v>V4</v>
      </c>
      <c r="G851" s="253" t="str">
        <f t="shared" si="219"/>
        <v>A20V4</v>
      </c>
      <c r="H851" s="254">
        <f>VLOOKUP(G851,'Assets+Vulnerabilities'!$H$4:$I$318,2,FALSE)</f>
        <v>4</v>
      </c>
      <c r="I851" s="255" t="s">
        <v>417</v>
      </c>
      <c r="J851" s="246" t="str">
        <f t="shared" si="220"/>
        <v>T8.</v>
      </c>
      <c r="K851" s="246" t="str">
        <f t="shared" si="221"/>
        <v>T8</v>
      </c>
      <c r="L851" s="178">
        <f>VLOOKUP(K851,Threats!$J$4:$K$33,2,FALSE)</f>
        <v>4</v>
      </c>
      <c r="M851" s="178" t="str">
        <f t="shared" si="222"/>
        <v>A20.V4.T8</v>
      </c>
      <c r="N851" s="297">
        <f t="shared" si="227"/>
        <v>9</v>
      </c>
      <c r="O851" s="273">
        <f t="shared" si="223"/>
        <v>9</v>
      </c>
      <c r="P851"/>
    </row>
    <row r="852" spans="1:16" ht="24">
      <c r="A852" s="243" t="s">
        <v>144</v>
      </c>
      <c r="B852" s="244" t="str">
        <f>Assets!$B$25</f>
        <v>Cars / vehicles</v>
      </c>
      <c r="C852" s="245">
        <f>VLOOKUP(A852,Assets!$B$28:$C$47,2,FALSE)</f>
        <v>4</v>
      </c>
      <c r="D852" s="244" t="s">
        <v>374</v>
      </c>
      <c r="E852" s="246" t="str">
        <f t="shared" si="217"/>
        <v>V4.</v>
      </c>
      <c r="F852" s="246" t="str">
        <f t="shared" si="218"/>
        <v>V4</v>
      </c>
      <c r="G852" s="253" t="str">
        <f t="shared" si="219"/>
        <v>A20V4</v>
      </c>
      <c r="H852" s="254">
        <f>VLOOKUP(G852,'Assets+Vulnerabilities'!$H$4:$I$318,2,FALSE)</f>
        <v>4</v>
      </c>
      <c r="I852" s="255" t="s">
        <v>418</v>
      </c>
      <c r="J852" s="246" t="str">
        <f t="shared" si="220"/>
        <v>T9.</v>
      </c>
      <c r="K852" s="246" t="str">
        <f t="shared" si="221"/>
        <v>T9</v>
      </c>
      <c r="L852" s="178">
        <f>VLOOKUP(K852,Threats!$J$4:$K$33,2,FALSE)</f>
        <v>3</v>
      </c>
      <c r="M852" s="178" t="str">
        <f t="shared" si="222"/>
        <v>A20.V4.T9</v>
      </c>
      <c r="N852" s="297">
        <f t="shared" si="227"/>
        <v>8</v>
      </c>
      <c r="O852" s="273">
        <f t="shared" si="223"/>
        <v>8</v>
      </c>
      <c r="P852"/>
    </row>
    <row r="853" spans="1:16" ht="24">
      <c r="A853" s="243" t="s">
        <v>144</v>
      </c>
      <c r="B853" s="244" t="str">
        <f>Assets!$B$25</f>
        <v>Cars / vehicles</v>
      </c>
      <c r="C853" s="245">
        <f>VLOOKUP(A853,Assets!$B$28:$C$47,2,FALSE)</f>
        <v>4</v>
      </c>
      <c r="D853" s="244" t="s">
        <v>374</v>
      </c>
      <c r="E853" s="246" t="str">
        <f t="shared" si="217"/>
        <v>V4.</v>
      </c>
      <c r="F853" s="246" t="str">
        <f t="shared" si="218"/>
        <v>V4</v>
      </c>
      <c r="G853" s="253" t="str">
        <f t="shared" si="219"/>
        <v>A20V4</v>
      </c>
      <c r="H853" s="254">
        <f>VLOOKUP(G853,'Assets+Vulnerabilities'!$H$4:$I$318,2,FALSE)</f>
        <v>4</v>
      </c>
      <c r="I853" s="255" t="s">
        <v>436</v>
      </c>
      <c r="J853" s="246" t="str">
        <f t="shared" si="220"/>
        <v>T10</v>
      </c>
      <c r="K853" s="246" t="str">
        <f t="shared" si="221"/>
        <v>T10</v>
      </c>
      <c r="L853" s="178">
        <f>VLOOKUP(K853,Threats!$J$4:$K$33,2,FALSE)</f>
        <v>4</v>
      </c>
      <c r="M853" s="178" t="str">
        <f t="shared" si="222"/>
        <v>A20.V4.T10</v>
      </c>
      <c r="N853" s="297">
        <f t="shared" si="227"/>
        <v>9</v>
      </c>
      <c r="O853" s="273">
        <f t="shared" si="223"/>
        <v>9</v>
      </c>
      <c r="P853"/>
    </row>
    <row r="854" spans="1:16" ht="24">
      <c r="A854" s="243" t="s">
        <v>144</v>
      </c>
      <c r="B854" s="244" t="str">
        <f>Assets!$B$25</f>
        <v>Cars / vehicles</v>
      </c>
      <c r="C854" s="245">
        <f>VLOOKUP(A854,Assets!$B$28:$C$47,2,FALSE)</f>
        <v>4</v>
      </c>
      <c r="D854" s="244" t="s">
        <v>374</v>
      </c>
      <c r="E854" s="246" t="str">
        <f t="shared" si="217"/>
        <v>V4.</v>
      </c>
      <c r="F854" s="246" t="str">
        <f t="shared" si="218"/>
        <v>V4</v>
      </c>
      <c r="G854" s="253" t="str">
        <f t="shared" si="219"/>
        <v>A20V4</v>
      </c>
      <c r="H854" s="254">
        <f>VLOOKUP(G854,'Assets+Vulnerabilities'!$H$4:$I$318,2,FALSE)</f>
        <v>4</v>
      </c>
      <c r="I854" s="255" t="s">
        <v>409</v>
      </c>
      <c r="J854" s="246" t="str">
        <f t="shared" si="220"/>
        <v>T14</v>
      </c>
      <c r="K854" s="246" t="str">
        <f t="shared" si="221"/>
        <v>T14</v>
      </c>
      <c r="L854" s="178">
        <f>VLOOKUP(K854,Threats!$J$4:$K$33,2,FALSE)</f>
        <v>4</v>
      </c>
      <c r="M854" s="178" t="str">
        <f t="shared" si="222"/>
        <v>A20.V4.T14</v>
      </c>
      <c r="N854" s="297">
        <f t="shared" si="224"/>
        <v>10</v>
      </c>
      <c r="O854" s="273">
        <f t="shared" si="223"/>
        <v>10</v>
      </c>
      <c r="P854"/>
    </row>
    <row r="855" spans="1:16" ht="24">
      <c r="A855" s="243" t="s">
        <v>144</v>
      </c>
      <c r="B855" s="244" t="str">
        <f>Assets!$B$25</f>
        <v>Cars / vehicles</v>
      </c>
      <c r="C855" s="245">
        <f>VLOOKUP(A855,Assets!$B$28:$C$47,2,FALSE)</f>
        <v>4</v>
      </c>
      <c r="D855" s="244" t="s">
        <v>373</v>
      </c>
      <c r="E855" s="246" t="str">
        <f t="shared" si="217"/>
        <v>V6.</v>
      </c>
      <c r="F855" s="246" t="str">
        <f t="shared" si="218"/>
        <v>V6</v>
      </c>
      <c r="G855" s="253" t="str">
        <f t="shared" si="219"/>
        <v>A20V6</v>
      </c>
      <c r="H855" s="254">
        <f>VLOOKUP(G855,'Assets+Vulnerabilities'!$H$4:$I$318,2,FALSE)</f>
        <v>3</v>
      </c>
      <c r="I855" s="255" t="s">
        <v>422</v>
      </c>
      <c r="J855" s="246" t="str">
        <f t="shared" si="220"/>
        <v>T15</v>
      </c>
      <c r="K855" s="246" t="str">
        <f t="shared" si="221"/>
        <v>T15</v>
      </c>
      <c r="L855" s="178">
        <f>VLOOKUP(K855,Threats!$J$4:$K$33,2,FALSE)</f>
        <v>3</v>
      </c>
      <c r="M855" s="178" t="str">
        <f t="shared" si="222"/>
        <v>A20.V6.T15</v>
      </c>
      <c r="N855" s="297">
        <f t="shared" si="224"/>
        <v>8</v>
      </c>
      <c r="O855" s="273">
        <f t="shared" si="223"/>
        <v>8</v>
      </c>
      <c r="P855"/>
    </row>
    <row r="856" spans="1:16" ht="24">
      <c r="A856" s="243" t="s">
        <v>144</v>
      </c>
      <c r="B856" s="244" t="str">
        <f>Assets!$B$25</f>
        <v>Cars / vehicles</v>
      </c>
      <c r="C856" s="245">
        <f>VLOOKUP(A856,Assets!$B$28:$C$47,2,FALSE)</f>
        <v>4</v>
      </c>
      <c r="D856" s="244" t="s">
        <v>373</v>
      </c>
      <c r="E856" s="246" t="str">
        <f t="shared" si="217"/>
        <v>V6.</v>
      </c>
      <c r="F856" s="246" t="str">
        <f t="shared" si="218"/>
        <v>V6</v>
      </c>
      <c r="G856" s="253" t="str">
        <f t="shared" si="219"/>
        <v>A20V6</v>
      </c>
      <c r="H856" s="254">
        <f>VLOOKUP(G856,'Assets+Vulnerabilities'!$H$4:$I$318,2,FALSE)</f>
        <v>3</v>
      </c>
      <c r="I856" s="255" t="s">
        <v>423</v>
      </c>
      <c r="J856" s="246" t="str">
        <f t="shared" si="220"/>
        <v>T17</v>
      </c>
      <c r="K856" s="246" t="str">
        <f t="shared" si="221"/>
        <v>T17</v>
      </c>
      <c r="L856" s="178">
        <f>VLOOKUP(K856,Threats!$J$4:$K$33,2,FALSE)</f>
        <v>2</v>
      </c>
      <c r="M856" s="178" t="str">
        <f t="shared" si="222"/>
        <v>A20.V6.T17</v>
      </c>
      <c r="N856" s="297">
        <f t="shared" si="224"/>
        <v>7</v>
      </c>
      <c r="O856" s="273">
        <f t="shared" si="223"/>
        <v>7</v>
      </c>
      <c r="P856"/>
    </row>
    <row r="857" spans="1:16" ht="24">
      <c r="A857" s="243" t="s">
        <v>144</v>
      </c>
      <c r="B857" s="244" t="str">
        <f>Assets!$B$25</f>
        <v>Cars / vehicles</v>
      </c>
      <c r="C857" s="245">
        <f>VLOOKUP(A857,Assets!$B$28:$C$47,2,FALSE)</f>
        <v>4</v>
      </c>
      <c r="D857" s="244" t="s">
        <v>373</v>
      </c>
      <c r="E857" s="246" t="str">
        <f t="shared" si="217"/>
        <v>V6.</v>
      </c>
      <c r="F857" s="246" t="str">
        <f t="shared" si="218"/>
        <v>V6</v>
      </c>
      <c r="G857" s="253" t="str">
        <f t="shared" si="219"/>
        <v>A20V6</v>
      </c>
      <c r="H857" s="254">
        <f>VLOOKUP(G857,'Assets+Vulnerabilities'!$H$4:$I$318,2,FALSE)</f>
        <v>3</v>
      </c>
      <c r="I857" s="255" t="s">
        <v>424</v>
      </c>
      <c r="J857" s="246" t="str">
        <f t="shared" si="220"/>
        <v>T18</v>
      </c>
      <c r="K857" s="246" t="str">
        <f t="shared" si="221"/>
        <v>T18</v>
      </c>
      <c r="L857" s="178">
        <f>VLOOKUP(K857,Threats!$J$4:$K$33,2,FALSE)</f>
        <v>2</v>
      </c>
      <c r="M857" s="178" t="str">
        <f t="shared" si="222"/>
        <v>A20.V6.T18</v>
      </c>
      <c r="N857" s="297">
        <f t="shared" si="224"/>
        <v>7</v>
      </c>
      <c r="O857" s="273">
        <f t="shared" si="223"/>
        <v>7</v>
      </c>
      <c r="P857"/>
    </row>
    <row r="858" spans="1:16" ht="24">
      <c r="A858" s="243" t="s">
        <v>144</v>
      </c>
      <c r="B858" s="244" t="str">
        <f>Assets!$B$25</f>
        <v>Cars / vehicles</v>
      </c>
      <c r="C858" s="245">
        <f>VLOOKUP(A858,Assets!$B$28:$C$47,2,FALSE)</f>
        <v>4</v>
      </c>
      <c r="D858" s="244" t="s">
        <v>373</v>
      </c>
      <c r="E858" s="246" t="str">
        <f t="shared" si="217"/>
        <v>V6.</v>
      </c>
      <c r="F858" s="246" t="str">
        <f t="shared" si="218"/>
        <v>V6</v>
      </c>
      <c r="G858" s="253" t="str">
        <f t="shared" si="219"/>
        <v>A20V6</v>
      </c>
      <c r="H858" s="254">
        <f>VLOOKUP(G858,'Assets+Vulnerabilities'!$H$4:$I$318,2,FALSE)</f>
        <v>3</v>
      </c>
      <c r="I858" s="255" t="s">
        <v>425</v>
      </c>
      <c r="J858" s="246" t="str">
        <f t="shared" si="220"/>
        <v>T19</v>
      </c>
      <c r="K858" s="246" t="str">
        <f t="shared" si="221"/>
        <v>T19</v>
      </c>
      <c r="L858" s="178">
        <f>VLOOKUP(K858,Threats!$J$4:$K$33,2,FALSE)</f>
        <v>2</v>
      </c>
      <c r="M858" s="178" t="str">
        <f t="shared" si="222"/>
        <v>A20.V6.T19</v>
      </c>
      <c r="N858" s="297">
        <f>C858+H858+L858-3</f>
        <v>6</v>
      </c>
      <c r="O858" s="273">
        <f t="shared" si="223"/>
        <v>6</v>
      </c>
      <c r="P858"/>
    </row>
    <row r="859" spans="1:16" ht="36">
      <c r="A859" s="243" t="s">
        <v>144</v>
      </c>
      <c r="B859" s="244" t="str">
        <f>Assets!$B$25</f>
        <v>Cars / vehicles</v>
      </c>
      <c r="C859" s="245">
        <f>VLOOKUP(A859,Assets!$B$28:$C$47,2,FALSE)</f>
        <v>4</v>
      </c>
      <c r="D859" s="244" t="s">
        <v>373</v>
      </c>
      <c r="E859" s="246" t="str">
        <f t="shared" si="217"/>
        <v>V6.</v>
      </c>
      <c r="F859" s="246" t="str">
        <f t="shared" si="218"/>
        <v>V6</v>
      </c>
      <c r="G859" s="253" t="str">
        <f t="shared" si="219"/>
        <v>A20V6</v>
      </c>
      <c r="H859" s="254">
        <f>VLOOKUP(G859,'Assets+Vulnerabilities'!$H$4:$I$318,2,FALSE)</f>
        <v>3</v>
      </c>
      <c r="I859" s="255" t="s">
        <v>432</v>
      </c>
      <c r="J859" s="246" t="str">
        <f t="shared" si="220"/>
        <v>T20</v>
      </c>
      <c r="K859" s="246" t="str">
        <f t="shared" si="221"/>
        <v>T20</v>
      </c>
      <c r="L859" s="178">
        <f>VLOOKUP(K859,Threats!$J$4:$K$33,2,FALSE)</f>
        <v>3</v>
      </c>
      <c r="M859" s="178" t="str">
        <f t="shared" si="222"/>
        <v>A20.V6.T20</v>
      </c>
      <c r="N859" s="297">
        <f t="shared" si="224"/>
        <v>8</v>
      </c>
      <c r="O859" s="273">
        <f t="shared" si="223"/>
        <v>8</v>
      </c>
      <c r="P859"/>
    </row>
    <row r="860" spans="1:16" ht="24">
      <c r="A860" s="243" t="s">
        <v>144</v>
      </c>
      <c r="B860" s="244" t="str">
        <f>Assets!$B$25</f>
        <v>Cars / vehicles</v>
      </c>
      <c r="C860" s="245">
        <f>VLOOKUP(A860,Assets!$B$28:$C$47,2,FALSE)</f>
        <v>4</v>
      </c>
      <c r="D860" s="244" t="s">
        <v>371</v>
      </c>
      <c r="E860" s="246" t="str">
        <f t="shared" si="217"/>
        <v>V8.</v>
      </c>
      <c r="F860" s="246" t="str">
        <f t="shared" si="218"/>
        <v>V8</v>
      </c>
      <c r="G860" s="253" t="str">
        <f t="shared" si="219"/>
        <v>A20V8</v>
      </c>
      <c r="H860" s="254">
        <f>VLOOKUP(G860,'Assets+Vulnerabilities'!$H$4:$I$318,2,FALSE)</f>
        <v>4</v>
      </c>
      <c r="I860" s="255" t="s">
        <v>426</v>
      </c>
      <c r="J860" s="246" t="str">
        <f t="shared" si="220"/>
        <v>T21</v>
      </c>
      <c r="K860" s="246" t="str">
        <f t="shared" si="221"/>
        <v>T21</v>
      </c>
      <c r="L860" s="178">
        <f>VLOOKUP(K860,Threats!$J$4:$K$33,2,FALSE)</f>
        <v>4</v>
      </c>
      <c r="M860" s="178" t="str">
        <f t="shared" si="222"/>
        <v>A20.V8.T21</v>
      </c>
      <c r="N860" s="297">
        <f t="shared" si="224"/>
        <v>10</v>
      </c>
      <c r="O860" s="273">
        <f t="shared" si="223"/>
        <v>10</v>
      </c>
      <c r="P860"/>
    </row>
    <row r="861" spans="1:16" ht="24">
      <c r="A861" s="243" t="s">
        <v>144</v>
      </c>
      <c r="B861" s="244" t="str">
        <f>Assets!$B$25</f>
        <v>Cars / vehicles</v>
      </c>
      <c r="C861" s="245">
        <f>VLOOKUP(A861,Assets!$B$28:$C$47,2,FALSE)</f>
        <v>4</v>
      </c>
      <c r="D861" s="244" t="s">
        <v>371</v>
      </c>
      <c r="E861" s="246" t="str">
        <f t="shared" si="217"/>
        <v>V8.</v>
      </c>
      <c r="F861" s="246" t="str">
        <f t="shared" si="218"/>
        <v>V8</v>
      </c>
      <c r="G861" s="253" t="str">
        <f t="shared" si="219"/>
        <v>A20V8</v>
      </c>
      <c r="H861" s="254">
        <f>VLOOKUP(G861,'Assets+Vulnerabilities'!$H$4:$I$318,2,FALSE)</f>
        <v>4</v>
      </c>
      <c r="I861" s="255" t="s">
        <v>434</v>
      </c>
      <c r="J861" s="246" t="str">
        <f t="shared" si="220"/>
        <v>T24</v>
      </c>
      <c r="K861" s="246" t="str">
        <f t="shared" si="221"/>
        <v>T24</v>
      </c>
      <c r="L861" s="178">
        <f>VLOOKUP(K861,Threats!$J$4:$K$33,2,FALSE)</f>
        <v>3</v>
      </c>
      <c r="M861" s="178" t="str">
        <f t="shared" si="222"/>
        <v>A20.V8.T24</v>
      </c>
      <c r="N861" s="297">
        <f t="shared" si="224"/>
        <v>9</v>
      </c>
      <c r="O861" s="273">
        <f t="shared" si="223"/>
        <v>9</v>
      </c>
      <c r="P861"/>
    </row>
    <row r="862" spans="1:16" ht="24">
      <c r="A862" s="243" t="s">
        <v>144</v>
      </c>
      <c r="B862" s="244" t="str">
        <f>Assets!$B$25</f>
        <v>Cars / vehicles</v>
      </c>
      <c r="C862" s="245">
        <f>VLOOKUP(A862,Assets!$B$28:$C$47,2,FALSE)</f>
        <v>4</v>
      </c>
      <c r="D862" s="244" t="s">
        <v>371</v>
      </c>
      <c r="E862" s="246" t="str">
        <f t="shared" si="217"/>
        <v>V8.</v>
      </c>
      <c r="F862" s="246" t="str">
        <f t="shared" si="218"/>
        <v>V8</v>
      </c>
      <c r="G862" s="253" t="str">
        <f t="shared" si="219"/>
        <v>A20V8</v>
      </c>
      <c r="H862" s="254">
        <f>VLOOKUP(G862,'Assets+Vulnerabilities'!$H$4:$I$318,2,FALSE)</f>
        <v>4</v>
      </c>
      <c r="I862" s="255" t="s">
        <v>427</v>
      </c>
      <c r="J862" s="246" t="str">
        <f t="shared" si="220"/>
        <v>T29</v>
      </c>
      <c r="K862" s="246" t="str">
        <f t="shared" si="221"/>
        <v>T29</v>
      </c>
      <c r="L862" s="178">
        <f>VLOOKUP(K862,Threats!$J$4:$K$33,2,FALSE)</f>
        <v>2</v>
      </c>
      <c r="M862" s="178" t="str">
        <f t="shared" si="222"/>
        <v>A20.V8.T29</v>
      </c>
      <c r="N862" s="297">
        <f>C862+H862+L862-3</f>
        <v>7</v>
      </c>
      <c r="O862" s="273">
        <f t="shared" si="223"/>
        <v>7</v>
      </c>
      <c r="P862"/>
    </row>
    <row r="863" spans="1:16" ht="24">
      <c r="A863" s="243" t="s">
        <v>144</v>
      </c>
      <c r="B863" s="244" t="str">
        <f>Assets!$B$25</f>
        <v>Cars / vehicles</v>
      </c>
      <c r="C863" s="245">
        <f>VLOOKUP(A863,Assets!$B$28:$C$47,2,FALSE)</f>
        <v>4</v>
      </c>
      <c r="D863" s="244" t="s">
        <v>399</v>
      </c>
      <c r="E863" s="246" t="str">
        <f t="shared" si="217"/>
        <v>V9.</v>
      </c>
      <c r="F863" s="246" t="str">
        <f t="shared" si="218"/>
        <v>V9</v>
      </c>
      <c r="G863" s="253" t="str">
        <f t="shared" si="219"/>
        <v>A20V9</v>
      </c>
      <c r="H863" s="254">
        <f>VLOOKUP(G863,'Assets+Vulnerabilities'!$H$4:$I$318,2,FALSE)</f>
        <v>3</v>
      </c>
      <c r="I863" s="255" t="s">
        <v>410</v>
      </c>
      <c r="J863" s="246" t="str">
        <f t="shared" si="220"/>
        <v>T1.</v>
      </c>
      <c r="K863" s="246" t="str">
        <f t="shared" si="221"/>
        <v>T1</v>
      </c>
      <c r="L863" s="178">
        <f>VLOOKUP(K863,Threats!$J$4:$K$33,2,FALSE)</f>
        <v>3</v>
      </c>
      <c r="M863" s="178" t="str">
        <f t="shared" si="222"/>
        <v>A20.V9.T1</v>
      </c>
      <c r="N863" s="297">
        <f t="shared" si="224"/>
        <v>8</v>
      </c>
      <c r="O863" s="273">
        <f t="shared" si="223"/>
        <v>8</v>
      </c>
      <c r="P863"/>
    </row>
    <row r="864" spans="1:16" ht="24">
      <c r="A864" s="243" t="s">
        <v>144</v>
      </c>
      <c r="B864" s="244" t="str">
        <f>Assets!$B$25</f>
        <v>Cars / vehicles</v>
      </c>
      <c r="C864" s="245">
        <f>VLOOKUP(A864,Assets!$B$28:$C$47,2,FALSE)</f>
        <v>4</v>
      </c>
      <c r="D864" s="244" t="s">
        <v>399</v>
      </c>
      <c r="E864" s="246" t="str">
        <f t="shared" si="217"/>
        <v>V9.</v>
      </c>
      <c r="F864" s="246" t="str">
        <f t="shared" si="218"/>
        <v>V9</v>
      </c>
      <c r="G864" s="253" t="str">
        <f t="shared" si="219"/>
        <v>A20V9</v>
      </c>
      <c r="H864" s="254">
        <f>VLOOKUP(G864,'Assets+Vulnerabilities'!$H$4:$I$318,2,FALSE)</f>
        <v>3</v>
      </c>
      <c r="I864" s="255" t="s">
        <v>406</v>
      </c>
      <c r="J864" s="246" t="str">
        <f t="shared" si="220"/>
        <v>T11</v>
      </c>
      <c r="K864" s="246" t="str">
        <f t="shared" si="221"/>
        <v>T11</v>
      </c>
      <c r="L864" s="178">
        <f>VLOOKUP(K864,Threats!$J$4:$K$33,2,FALSE)</f>
        <v>3</v>
      </c>
      <c r="M864" s="178" t="str">
        <f t="shared" si="222"/>
        <v>A20.V9.T11</v>
      </c>
      <c r="N864" s="297">
        <f t="shared" ref="N864:N865" si="228">C864+H864+L864-3</f>
        <v>7</v>
      </c>
      <c r="O864" s="273">
        <f t="shared" si="223"/>
        <v>7</v>
      </c>
      <c r="P864"/>
    </row>
    <row r="865" spans="1:16" ht="24">
      <c r="A865" s="243" t="s">
        <v>144</v>
      </c>
      <c r="B865" s="244" t="str">
        <f>Assets!$B$25</f>
        <v>Cars / vehicles</v>
      </c>
      <c r="C865" s="245">
        <f>VLOOKUP(A865,Assets!$B$28:$C$47,2,FALSE)</f>
        <v>4</v>
      </c>
      <c r="D865" s="244" t="s">
        <v>399</v>
      </c>
      <c r="E865" s="246" t="str">
        <f t="shared" si="217"/>
        <v>V9.</v>
      </c>
      <c r="F865" s="246" t="str">
        <f t="shared" si="218"/>
        <v>V9</v>
      </c>
      <c r="G865" s="253" t="str">
        <f t="shared" si="219"/>
        <v>A20V9</v>
      </c>
      <c r="H865" s="254">
        <f>VLOOKUP(G865,'Assets+Vulnerabilities'!$H$4:$I$318,2,FALSE)</f>
        <v>3</v>
      </c>
      <c r="I865" s="255" t="s">
        <v>480</v>
      </c>
      <c r="J865" s="246" t="str">
        <f t="shared" si="220"/>
        <v>T12</v>
      </c>
      <c r="K865" s="246" t="str">
        <f t="shared" si="221"/>
        <v>T12</v>
      </c>
      <c r="L865" s="178">
        <f>VLOOKUP(K865,Threats!$J$4:$K$33,2,FALSE)</f>
        <v>4</v>
      </c>
      <c r="M865" s="178" t="str">
        <f t="shared" si="222"/>
        <v>A20.V9.T12</v>
      </c>
      <c r="N865" s="297">
        <f t="shared" si="228"/>
        <v>8</v>
      </c>
      <c r="O865" s="273">
        <f t="shared" si="223"/>
        <v>8</v>
      </c>
      <c r="P865"/>
    </row>
    <row r="866" spans="1:16" ht="24">
      <c r="A866" s="243" t="s">
        <v>144</v>
      </c>
      <c r="B866" s="244" t="str">
        <f>Assets!$B$25</f>
        <v>Cars / vehicles</v>
      </c>
      <c r="C866" s="245">
        <f>VLOOKUP(A866,Assets!$B$28:$C$47,2,FALSE)</f>
        <v>4</v>
      </c>
      <c r="D866" s="244" t="s">
        <v>399</v>
      </c>
      <c r="E866" s="246" t="str">
        <f t="shared" si="217"/>
        <v>V9.</v>
      </c>
      <c r="F866" s="246" t="str">
        <f t="shared" si="218"/>
        <v>V9</v>
      </c>
      <c r="G866" s="253" t="str">
        <f t="shared" si="219"/>
        <v>A20V9</v>
      </c>
      <c r="H866" s="254">
        <f>VLOOKUP(G866,'Assets+Vulnerabilities'!$H$4:$I$318,2,FALSE)</f>
        <v>3</v>
      </c>
      <c r="I866" s="255" t="s">
        <v>412</v>
      </c>
      <c r="J866" s="246" t="str">
        <f t="shared" si="220"/>
        <v>T22</v>
      </c>
      <c r="K866" s="246" t="str">
        <f t="shared" si="221"/>
        <v>T22</v>
      </c>
      <c r="L866" s="178">
        <f>VLOOKUP(K866,Threats!$J$4:$K$33,2,FALSE)</f>
        <v>4</v>
      </c>
      <c r="M866" s="178" t="str">
        <f t="shared" si="222"/>
        <v>A20.V9.T22</v>
      </c>
      <c r="N866" s="297">
        <f t="shared" si="224"/>
        <v>9</v>
      </c>
      <c r="O866" s="273">
        <f t="shared" si="223"/>
        <v>9</v>
      </c>
      <c r="P866"/>
    </row>
    <row r="867" spans="1:16" ht="24">
      <c r="A867" s="243" t="s">
        <v>144</v>
      </c>
      <c r="B867" s="244" t="str">
        <f>Assets!$B$25</f>
        <v>Cars / vehicles</v>
      </c>
      <c r="C867" s="245">
        <f>VLOOKUP(A867,Assets!$B$28:$C$47,2,FALSE)</f>
        <v>4</v>
      </c>
      <c r="D867" s="244" t="s">
        <v>399</v>
      </c>
      <c r="E867" s="246" t="str">
        <f t="shared" si="217"/>
        <v>V9.</v>
      </c>
      <c r="F867" s="246" t="str">
        <f t="shared" si="218"/>
        <v>V9</v>
      </c>
      <c r="G867" s="253" t="str">
        <f t="shared" si="219"/>
        <v>A20V9</v>
      </c>
      <c r="H867" s="254">
        <f>VLOOKUP(G867,'Assets+Vulnerabilities'!$H$4:$I$318,2,FALSE)</f>
        <v>3</v>
      </c>
      <c r="I867" s="255" t="s">
        <v>413</v>
      </c>
      <c r="J867" s="246" t="str">
        <f t="shared" si="220"/>
        <v>T25</v>
      </c>
      <c r="K867" s="246" t="str">
        <f t="shared" si="221"/>
        <v>T25</v>
      </c>
      <c r="L867" s="178">
        <f>VLOOKUP(K867,Threats!$J$4:$K$33,2,FALSE)</f>
        <v>3</v>
      </c>
      <c r="M867" s="178" t="str">
        <f t="shared" si="222"/>
        <v>A20.V9.T25</v>
      </c>
      <c r="N867" s="297">
        <f t="shared" si="224"/>
        <v>8</v>
      </c>
      <c r="O867" s="273">
        <f t="shared" si="223"/>
        <v>8</v>
      </c>
      <c r="P867"/>
    </row>
    <row r="868" spans="1:16" ht="24">
      <c r="A868" s="243" t="s">
        <v>144</v>
      </c>
      <c r="B868" s="244" t="str">
        <f>Assets!$B$25</f>
        <v>Cars / vehicles</v>
      </c>
      <c r="C868" s="245">
        <f>VLOOKUP(A868,Assets!$B$28:$C$47,2,FALSE)</f>
        <v>4</v>
      </c>
      <c r="D868" s="244" t="s">
        <v>399</v>
      </c>
      <c r="E868" s="246" t="str">
        <f t="shared" si="217"/>
        <v>V9.</v>
      </c>
      <c r="F868" s="246" t="str">
        <f t="shared" si="218"/>
        <v>V9</v>
      </c>
      <c r="G868" s="253" t="str">
        <f t="shared" si="219"/>
        <v>A20V9</v>
      </c>
      <c r="H868" s="254">
        <f>VLOOKUP(G868,'Assets+Vulnerabilities'!$H$4:$I$318,2,FALSE)</f>
        <v>3</v>
      </c>
      <c r="I868" s="255" t="s">
        <v>428</v>
      </c>
      <c r="J868" s="246" t="str">
        <f t="shared" si="220"/>
        <v>T28</v>
      </c>
      <c r="K868" s="246" t="str">
        <f t="shared" si="221"/>
        <v>T28</v>
      </c>
      <c r="L868" s="178">
        <f>VLOOKUP(K868,Threats!$J$4:$K$33,2,FALSE)</f>
        <v>4</v>
      </c>
      <c r="M868" s="178" t="str">
        <f t="shared" si="222"/>
        <v>A20.V9.T28</v>
      </c>
      <c r="N868" s="297">
        <f t="shared" si="224"/>
        <v>9</v>
      </c>
      <c r="O868" s="273">
        <f t="shared" si="223"/>
        <v>9</v>
      </c>
      <c r="P868"/>
    </row>
    <row r="869" spans="1:16" ht="24">
      <c r="A869" s="243" t="s">
        <v>144</v>
      </c>
      <c r="B869" s="244" t="str">
        <f>Assets!$B$25</f>
        <v>Cars / vehicles</v>
      </c>
      <c r="C869" s="245">
        <f>VLOOKUP(A869,Assets!$B$28:$C$47,2,FALSE)</f>
        <v>4</v>
      </c>
      <c r="D869" s="244" t="s">
        <v>399</v>
      </c>
      <c r="E869" s="246" t="str">
        <f t="shared" si="217"/>
        <v>V9.</v>
      </c>
      <c r="F869" s="246" t="str">
        <f t="shared" si="218"/>
        <v>V9</v>
      </c>
      <c r="G869" s="253" t="str">
        <f t="shared" si="219"/>
        <v>A20V9</v>
      </c>
      <c r="H869" s="254">
        <f>VLOOKUP(G869,'Assets+Vulnerabilities'!$H$4:$I$318,2,FALSE)</f>
        <v>3</v>
      </c>
      <c r="I869" s="255" t="s">
        <v>418</v>
      </c>
      <c r="J869" s="246" t="str">
        <f t="shared" si="220"/>
        <v>T9.</v>
      </c>
      <c r="K869" s="246" t="str">
        <f t="shared" si="221"/>
        <v>T9</v>
      </c>
      <c r="L869" s="178">
        <f>VLOOKUP(K869,Threats!$J$4:$K$33,2,FALSE)</f>
        <v>3</v>
      </c>
      <c r="M869" s="178" t="str">
        <f t="shared" si="222"/>
        <v>A20.V9.T9</v>
      </c>
      <c r="N869" s="297">
        <f t="shared" ref="N869:N878" si="229">C869+H869+L869-3</f>
        <v>7</v>
      </c>
      <c r="O869" s="273">
        <f t="shared" si="223"/>
        <v>7</v>
      </c>
      <c r="P869"/>
    </row>
    <row r="870" spans="1:16" ht="24">
      <c r="A870" s="243" t="s">
        <v>144</v>
      </c>
      <c r="B870" s="244" t="str">
        <f>Assets!$B$25</f>
        <v>Cars / vehicles</v>
      </c>
      <c r="C870" s="245">
        <f>VLOOKUP(A870,Assets!$B$28:$C$47,2,FALSE)</f>
        <v>4</v>
      </c>
      <c r="D870" s="244" t="s">
        <v>399</v>
      </c>
      <c r="E870" s="246" t="str">
        <f t="shared" si="217"/>
        <v>V9.</v>
      </c>
      <c r="F870" s="246" t="str">
        <f t="shared" si="218"/>
        <v>V9</v>
      </c>
      <c r="G870" s="253" t="str">
        <f t="shared" si="219"/>
        <v>A20V9</v>
      </c>
      <c r="H870" s="254">
        <f>VLOOKUP(G870,'Assets+Vulnerabilities'!$H$4:$I$318,2,FALSE)</f>
        <v>3</v>
      </c>
      <c r="I870" s="255" t="s">
        <v>436</v>
      </c>
      <c r="J870" s="246" t="str">
        <f t="shared" si="220"/>
        <v>T10</v>
      </c>
      <c r="K870" s="246" t="str">
        <f t="shared" si="221"/>
        <v>T10</v>
      </c>
      <c r="L870" s="178">
        <f>VLOOKUP(K870,Threats!$J$4:$K$33,2,FALSE)</f>
        <v>4</v>
      </c>
      <c r="M870" s="178" t="str">
        <f t="shared" si="222"/>
        <v>A20.V9.T10</v>
      </c>
      <c r="N870" s="297">
        <f t="shared" si="229"/>
        <v>8</v>
      </c>
      <c r="O870" s="273">
        <f t="shared" si="223"/>
        <v>8</v>
      </c>
      <c r="P870"/>
    </row>
    <row r="871" spans="1:16" ht="24">
      <c r="A871" s="243" t="s">
        <v>144</v>
      </c>
      <c r="B871" s="244" t="str">
        <f>Assets!$B$25</f>
        <v>Cars / vehicles</v>
      </c>
      <c r="C871" s="245">
        <f>VLOOKUP(A871,Assets!$B$28:$C$47,2,FALSE)</f>
        <v>4</v>
      </c>
      <c r="D871" s="244" t="s">
        <v>399</v>
      </c>
      <c r="E871" s="246" t="str">
        <f t="shared" si="217"/>
        <v>V9.</v>
      </c>
      <c r="F871" s="246" t="str">
        <f t="shared" si="218"/>
        <v>V9</v>
      </c>
      <c r="G871" s="253" t="str">
        <f t="shared" si="219"/>
        <v>A20V9</v>
      </c>
      <c r="H871" s="254">
        <f>VLOOKUP(G871,'Assets+Vulnerabilities'!$H$4:$I$318,2,FALSE)</f>
        <v>3</v>
      </c>
      <c r="I871" s="255" t="s">
        <v>406</v>
      </c>
      <c r="J871" s="246" t="str">
        <f t="shared" si="220"/>
        <v>T11</v>
      </c>
      <c r="K871" s="246" t="str">
        <f t="shared" si="221"/>
        <v>T11</v>
      </c>
      <c r="L871" s="178">
        <f>VLOOKUP(K871,Threats!$J$4:$K$33,2,FALSE)</f>
        <v>3</v>
      </c>
      <c r="M871" s="178" t="str">
        <f t="shared" si="222"/>
        <v>A20.V9.T11</v>
      </c>
      <c r="N871" s="297">
        <f t="shared" si="229"/>
        <v>7</v>
      </c>
      <c r="O871" s="273">
        <f t="shared" si="223"/>
        <v>7</v>
      </c>
      <c r="P871"/>
    </row>
    <row r="872" spans="1:16" ht="24">
      <c r="A872" s="243" t="s">
        <v>144</v>
      </c>
      <c r="B872" s="244" t="str">
        <f>Assets!$B$25</f>
        <v>Cars / vehicles</v>
      </c>
      <c r="C872" s="245">
        <f>VLOOKUP(A872,Assets!$B$28:$C$47,2,FALSE)</f>
        <v>4</v>
      </c>
      <c r="D872" s="244" t="s">
        <v>399</v>
      </c>
      <c r="E872" s="246" t="str">
        <f t="shared" si="217"/>
        <v>V9.</v>
      </c>
      <c r="F872" s="246" t="str">
        <f t="shared" si="218"/>
        <v>V9</v>
      </c>
      <c r="G872" s="253" t="str">
        <f t="shared" si="219"/>
        <v>A20V9</v>
      </c>
      <c r="H872" s="254">
        <f>VLOOKUP(G872,'Assets+Vulnerabilities'!$H$4:$I$318,2,FALSE)</f>
        <v>3</v>
      </c>
      <c r="I872" s="255" t="s">
        <v>480</v>
      </c>
      <c r="J872" s="246" t="str">
        <f t="shared" si="220"/>
        <v>T12</v>
      </c>
      <c r="K872" s="246" t="str">
        <f t="shared" si="221"/>
        <v>T12</v>
      </c>
      <c r="L872" s="178">
        <f>VLOOKUP(K872,Threats!$J$4:$K$33,2,FALSE)</f>
        <v>4</v>
      </c>
      <c r="M872" s="178" t="str">
        <f t="shared" si="222"/>
        <v>A20.V9.T12</v>
      </c>
      <c r="N872" s="297">
        <f t="shared" si="229"/>
        <v>8</v>
      </c>
      <c r="O872" s="273">
        <f t="shared" si="223"/>
        <v>8</v>
      </c>
      <c r="P872"/>
    </row>
    <row r="873" spans="1:16" ht="24">
      <c r="A873" s="243" t="s">
        <v>144</v>
      </c>
      <c r="B873" s="244" t="str">
        <f>Assets!$B$25</f>
        <v>Cars / vehicles</v>
      </c>
      <c r="C873" s="245">
        <f>VLOOKUP(A873,Assets!$B$28:$C$47,2,FALSE)</f>
        <v>4</v>
      </c>
      <c r="D873" s="244" t="s">
        <v>399</v>
      </c>
      <c r="E873" s="246" t="str">
        <f t="shared" si="217"/>
        <v>V9.</v>
      </c>
      <c r="F873" s="246" t="str">
        <f t="shared" si="218"/>
        <v>V9</v>
      </c>
      <c r="G873" s="253" t="str">
        <f t="shared" si="219"/>
        <v>A20V9</v>
      </c>
      <c r="H873" s="254">
        <f>VLOOKUP(G873,'Assets+Vulnerabilities'!$H$4:$I$318,2,FALSE)</f>
        <v>3</v>
      </c>
      <c r="I873" s="255" t="s">
        <v>420</v>
      </c>
      <c r="J873" s="246" t="str">
        <f t="shared" si="220"/>
        <v>T30</v>
      </c>
      <c r="K873" s="246" t="str">
        <f t="shared" si="221"/>
        <v>T30</v>
      </c>
      <c r="L873" s="178">
        <f>VLOOKUP(K873,Threats!$J$4:$K$33,2,FALSE)</f>
        <v>4</v>
      </c>
      <c r="M873" s="178" t="str">
        <f t="shared" si="222"/>
        <v>A20.V9.T30</v>
      </c>
      <c r="N873" s="297">
        <f t="shared" si="229"/>
        <v>8</v>
      </c>
      <c r="O873" s="273">
        <f t="shared" si="223"/>
        <v>8</v>
      </c>
      <c r="P873"/>
    </row>
    <row r="874" spans="1:16" ht="24">
      <c r="A874" s="243" t="s">
        <v>144</v>
      </c>
      <c r="B874" s="244" t="str">
        <f>Assets!$B$25</f>
        <v>Cars / vehicles</v>
      </c>
      <c r="C874" s="245">
        <f>VLOOKUP(A874,Assets!$B$28:$C$47,2,FALSE)</f>
        <v>4</v>
      </c>
      <c r="D874" s="244" t="s">
        <v>399</v>
      </c>
      <c r="E874" s="246" t="str">
        <f t="shared" si="217"/>
        <v>V9.</v>
      </c>
      <c r="F874" s="246" t="str">
        <f t="shared" si="218"/>
        <v>V9</v>
      </c>
      <c r="G874" s="253" t="str">
        <f t="shared" si="219"/>
        <v>A20V9</v>
      </c>
      <c r="H874" s="254">
        <f>VLOOKUP(G874,'Assets+Vulnerabilities'!$H$4:$I$318,2,FALSE)</f>
        <v>3</v>
      </c>
      <c r="I874" s="255" t="s">
        <v>418</v>
      </c>
      <c r="J874" s="246" t="str">
        <f t="shared" si="220"/>
        <v>T9.</v>
      </c>
      <c r="K874" s="246" t="str">
        <f t="shared" si="221"/>
        <v>T9</v>
      </c>
      <c r="L874" s="178">
        <f>VLOOKUP(K874,Threats!$J$4:$K$33,2,FALSE)</f>
        <v>3</v>
      </c>
      <c r="M874" s="178" t="str">
        <f t="shared" si="222"/>
        <v>A20.V9.T9</v>
      </c>
      <c r="N874" s="297">
        <f t="shared" si="229"/>
        <v>7</v>
      </c>
      <c r="O874" s="273">
        <f t="shared" si="223"/>
        <v>7</v>
      </c>
      <c r="P874"/>
    </row>
    <row r="875" spans="1:16" ht="24">
      <c r="A875" s="243" t="s">
        <v>144</v>
      </c>
      <c r="B875" s="244" t="str">
        <f>Assets!$B$25</f>
        <v>Cars / vehicles</v>
      </c>
      <c r="C875" s="245">
        <f>VLOOKUP(A875,Assets!$B$28:$C$47,2,FALSE)</f>
        <v>4</v>
      </c>
      <c r="D875" s="244" t="s">
        <v>399</v>
      </c>
      <c r="E875" s="246" t="str">
        <f t="shared" si="217"/>
        <v>V9.</v>
      </c>
      <c r="F875" s="246" t="str">
        <f t="shared" si="218"/>
        <v>V9</v>
      </c>
      <c r="G875" s="253" t="str">
        <f t="shared" si="219"/>
        <v>A20V9</v>
      </c>
      <c r="H875" s="254">
        <f>VLOOKUP(G875,'Assets+Vulnerabilities'!$H$4:$I$318,2,FALSE)</f>
        <v>3</v>
      </c>
      <c r="I875" s="255" t="s">
        <v>436</v>
      </c>
      <c r="J875" s="246" t="str">
        <f t="shared" si="220"/>
        <v>T10</v>
      </c>
      <c r="K875" s="246" t="str">
        <f t="shared" si="221"/>
        <v>T10</v>
      </c>
      <c r="L875" s="178">
        <f>VLOOKUP(K875,Threats!$J$4:$K$33,2,FALSE)</f>
        <v>4</v>
      </c>
      <c r="M875" s="178" t="str">
        <f t="shared" si="222"/>
        <v>A20.V9.T10</v>
      </c>
      <c r="N875" s="297">
        <f t="shared" si="229"/>
        <v>8</v>
      </c>
      <c r="O875" s="273">
        <f t="shared" si="223"/>
        <v>8</v>
      </c>
      <c r="P875"/>
    </row>
    <row r="876" spans="1:16" ht="24">
      <c r="A876" s="243" t="s">
        <v>144</v>
      </c>
      <c r="B876" s="244" t="str">
        <f>Assets!$B$25</f>
        <v>Cars / vehicles</v>
      </c>
      <c r="C876" s="245">
        <f>VLOOKUP(A876,Assets!$B$28:$C$47,2,FALSE)</f>
        <v>4</v>
      </c>
      <c r="D876" s="244" t="s">
        <v>399</v>
      </c>
      <c r="E876" s="246" t="str">
        <f t="shared" si="217"/>
        <v>V9.</v>
      </c>
      <c r="F876" s="246" t="str">
        <f t="shared" si="218"/>
        <v>V9</v>
      </c>
      <c r="G876" s="253" t="str">
        <f t="shared" si="219"/>
        <v>A20V9</v>
      </c>
      <c r="H876" s="254">
        <f>VLOOKUP(G876,'Assets+Vulnerabilities'!$H$4:$I$318,2,FALSE)</f>
        <v>3</v>
      </c>
      <c r="I876" s="255" t="s">
        <v>406</v>
      </c>
      <c r="J876" s="246" t="str">
        <f t="shared" si="220"/>
        <v>T11</v>
      </c>
      <c r="K876" s="246" t="str">
        <f t="shared" si="221"/>
        <v>T11</v>
      </c>
      <c r="L876" s="178">
        <f>VLOOKUP(K876,Threats!$J$4:$K$33,2,FALSE)</f>
        <v>3</v>
      </c>
      <c r="M876" s="178" t="str">
        <f t="shared" si="222"/>
        <v>A20.V9.T11</v>
      </c>
      <c r="N876" s="297">
        <f t="shared" si="229"/>
        <v>7</v>
      </c>
      <c r="O876" s="273">
        <f t="shared" si="223"/>
        <v>7</v>
      </c>
      <c r="P876"/>
    </row>
    <row r="877" spans="1:16" ht="24">
      <c r="A877" s="243" t="s">
        <v>144</v>
      </c>
      <c r="B877" s="244" t="str">
        <f>Assets!$B$25</f>
        <v>Cars / vehicles</v>
      </c>
      <c r="C877" s="245">
        <f>VLOOKUP(A877,Assets!$B$28:$C$47,2,FALSE)</f>
        <v>4</v>
      </c>
      <c r="D877" s="244" t="s">
        <v>399</v>
      </c>
      <c r="E877" s="246" t="str">
        <f t="shared" si="217"/>
        <v>V9.</v>
      </c>
      <c r="F877" s="246" t="str">
        <f t="shared" si="218"/>
        <v>V9</v>
      </c>
      <c r="G877" s="253" t="str">
        <f t="shared" si="219"/>
        <v>A20V9</v>
      </c>
      <c r="H877" s="254">
        <f>VLOOKUP(G877,'Assets+Vulnerabilities'!$H$4:$I$318,2,FALSE)</f>
        <v>3</v>
      </c>
      <c r="I877" s="255" t="s">
        <v>480</v>
      </c>
      <c r="J877" s="246" t="str">
        <f t="shared" si="220"/>
        <v>T12</v>
      </c>
      <c r="K877" s="246" t="str">
        <f t="shared" si="221"/>
        <v>T12</v>
      </c>
      <c r="L877" s="178">
        <f>VLOOKUP(K877,Threats!$J$4:$K$33,2,FALSE)</f>
        <v>4</v>
      </c>
      <c r="M877" s="178" t="str">
        <f t="shared" si="222"/>
        <v>A20.V9.T12</v>
      </c>
      <c r="N877" s="297">
        <f t="shared" si="229"/>
        <v>8</v>
      </c>
      <c r="O877" s="273">
        <f t="shared" si="223"/>
        <v>8</v>
      </c>
      <c r="P877"/>
    </row>
    <row r="878" spans="1:16" ht="24">
      <c r="A878" s="243" t="s">
        <v>144</v>
      </c>
      <c r="B878" s="244" t="str">
        <f>Assets!$B$25</f>
        <v>Cars / vehicles</v>
      </c>
      <c r="C878" s="245">
        <f>VLOOKUP(A878,Assets!$B$28:$C$47,2,FALSE)</f>
        <v>4</v>
      </c>
      <c r="D878" s="244" t="s">
        <v>399</v>
      </c>
      <c r="E878" s="246" t="str">
        <f t="shared" si="217"/>
        <v>V9.</v>
      </c>
      <c r="F878" s="246" t="str">
        <f t="shared" si="218"/>
        <v>V9</v>
      </c>
      <c r="G878" s="253" t="str">
        <f t="shared" si="219"/>
        <v>A20V9</v>
      </c>
      <c r="H878" s="254">
        <f>VLOOKUP(G878,'Assets+Vulnerabilities'!$H$4:$I$318,2,FALSE)</f>
        <v>3</v>
      </c>
      <c r="I878" s="255" t="s">
        <v>420</v>
      </c>
      <c r="J878" s="246" t="str">
        <f t="shared" si="220"/>
        <v>T30</v>
      </c>
      <c r="K878" s="246" t="str">
        <f t="shared" si="221"/>
        <v>T30</v>
      </c>
      <c r="L878" s="178">
        <f>VLOOKUP(K878,Threats!$J$4:$K$33,2,FALSE)</f>
        <v>4</v>
      </c>
      <c r="M878" s="178" t="str">
        <f t="shared" si="222"/>
        <v>A20.V9.T30</v>
      </c>
      <c r="N878" s="297">
        <f t="shared" si="229"/>
        <v>8</v>
      </c>
      <c r="O878" s="273">
        <f t="shared" si="223"/>
        <v>8</v>
      </c>
      <c r="P878"/>
    </row>
    <row r="879" spans="1:16" ht="48">
      <c r="A879" s="243" t="s">
        <v>144</v>
      </c>
      <c r="B879" s="244" t="str">
        <f>Assets!$B$25</f>
        <v>Cars / vehicles</v>
      </c>
      <c r="C879" s="245">
        <f>VLOOKUP(A879,Assets!$B$28:$C$47,2,FALSE)</f>
        <v>4</v>
      </c>
      <c r="D879" s="244" t="s">
        <v>399</v>
      </c>
      <c r="E879" s="246" t="str">
        <f t="shared" si="217"/>
        <v>V9.</v>
      </c>
      <c r="F879" s="246" t="str">
        <f t="shared" si="218"/>
        <v>V9</v>
      </c>
      <c r="G879" s="253" t="str">
        <f t="shared" si="219"/>
        <v>A20V9</v>
      </c>
      <c r="H879" s="254">
        <f>VLOOKUP(G879,'Assets+Vulnerabilities'!$H$4:$I$318,2,FALSE)</f>
        <v>3</v>
      </c>
      <c r="I879" s="255" t="s">
        <v>479</v>
      </c>
      <c r="J879" s="246" t="str">
        <f t="shared" si="220"/>
        <v>T13</v>
      </c>
      <c r="K879" s="246" t="str">
        <f t="shared" si="221"/>
        <v>T13</v>
      </c>
      <c r="L879" s="178">
        <f>VLOOKUP(K879,Threats!$J$4:$K$33,2,FALSE)</f>
        <v>4</v>
      </c>
      <c r="M879" s="178" t="str">
        <f t="shared" si="222"/>
        <v>A20.V9.T13</v>
      </c>
      <c r="N879" s="297">
        <f t="shared" si="224"/>
        <v>9</v>
      </c>
      <c r="O879" s="273">
        <f t="shared" si="223"/>
        <v>9</v>
      </c>
      <c r="P879"/>
    </row>
    <row r="880" spans="1:16" ht="24">
      <c r="A880" s="243" t="s">
        <v>144</v>
      </c>
      <c r="B880" s="244" t="str">
        <f>Assets!$B$25</f>
        <v>Cars / vehicles</v>
      </c>
      <c r="C880" s="245">
        <f>VLOOKUP(A880,Assets!$B$28:$C$47,2,FALSE)</f>
        <v>4</v>
      </c>
      <c r="D880" s="244" t="s">
        <v>387</v>
      </c>
      <c r="E880" s="246" t="str">
        <f t="shared" si="217"/>
        <v>V10</v>
      </c>
      <c r="F880" s="246" t="str">
        <f t="shared" si="218"/>
        <v>V10</v>
      </c>
      <c r="G880" s="253" t="str">
        <f t="shared" si="219"/>
        <v>A20V10</v>
      </c>
      <c r="H880" s="254">
        <f>VLOOKUP(G880,'Assets+Vulnerabilities'!$H$4:$I$318,2,FALSE)</f>
        <v>2</v>
      </c>
      <c r="I880" s="255" t="s">
        <v>412</v>
      </c>
      <c r="J880" s="246" t="str">
        <f t="shared" si="220"/>
        <v>T22</v>
      </c>
      <c r="K880" s="246" t="str">
        <f t="shared" si="221"/>
        <v>T22</v>
      </c>
      <c r="L880" s="178">
        <f>VLOOKUP(K880,Threats!$J$4:$K$33,2,FALSE)</f>
        <v>4</v>
      </c>
      <c r="M880" s="178" t="str">
        <f t="shared" si="222"/>
        <v>A20.V10.T22</v>
      </c>
      <c r="N880" s="297">
        <f t="shared" si="224"/>
        <v>8</v>
      </c>
      <c r="O880" s="273">
        <f t="shared" si="223"/>
        <v>8</v>
      </c>
      <c r="P880"/>
    </row>
    <row r="881" spans="1:16" ht="24">
      <c r="A881" s="243" t="s">
        <v>144</v>
      </c>
      <c r="B881" s="244" t="str">
        <f>Assets!$B$25</f>
        <v>Cars / vehicles</v>
      </c>
      <c r="C881" s="245">
        <f>VLOOKUP(A881,Assets!$B$28:$C$47,2,FALSE)</f>
        <v>4</v>
      </c>
      <c r="D881" s="244" t="s">
        <v>387</v>
      </c>
      <c r="E881" s="246" t="str">
        <f t="shared" si="217"/>
        <v>V10</v>
      </c>
      <c r="F881" s="246" t="str">
        <f t="shared" si="218"/>
        <v>V10</v>
      </c>
      <c r="G881" s="253" t="str">
        <f t="shared" si="219"/>
        <v>A20V10</v>
      </c>
      <c r="H881" s="254">
        <f>VLOOKUP(G881,'Assets+Vulnerabilities'!$H$4:$I$318,2,FALSE)</f>
        <v>2</v>
      </c>
      <c r="I881" s="255" t="s">
        <v>411</v>
      </c>
      <c r="J881" s="246" t="str">
        <f t="shared" si="220"/>
        <v>T4.</v>
      </c>
      <c r="K881" s="246" t="str">
        <f t="shared" si="221"/>
        <v>T4</v>
      </c>
      <c r="L881" s="178">
        <f>VLOOKUP(K881,Threats!$J$4:$K$33,2,FALSE)</f>
        <v>3</v>
      </c>
      <c r="M881" s="178" t="str">
        <f t="shared" si="222"/>
        <v>A20.V10.T4</v>
      </c>
      <c r="N881" s="297">
        <f t="shared" ref="N881:N883" si="230">C881+H881+L881-3</f>
        <v>6</v>
      </c>
      <c r="O881" s="273">
        <f t="shared" si="223"/>
        <v>6</v>
      </c>
      <c r="P881"/>
    </row>
    <row r="882" spans="1:16" ht="36">
      <c r="A882" s="243" t="s">
        <v>144</v>
      </c>
      <c r="B882" s="244" t="str">
        <f>Assets!$B$25</f>
        <v>Cars / vehicles</v>
      </c>
      <c r="C882" s="245">
        <f>VLOOKUP(A882,Assets!$B$28:$C$47,2,FALSE)</f>
        <v>4</v>
      </c>
      <c r="D882" s="244" t="s">
        <v>387</v>
      </c>
      <c r="E882" s="246" t="str">
        <f t="shared" si="217"/>
        <v>V10</v>
      </c>
      <c r="F882" s="246" t="str">
        <f t="shared" si="218"/>
        <v>V10</v>
      </c>
      <c r="G882" s="253" t="str">
        <f t="shared" si="219"/>
        <v>A20V10</v>
      </c>
      <c r="H882" s="254">
        <f>VLOOKUP(G882,'Assets+Vulnerabilities'!$H$4:$I$318,2,FALSE)</f>
        <v>2</v>
      </c>
      <c r="I882" s="255" t="s">
        <v>150</v>
      </c>
      <c r="J882" s="246" t="str">
        <f t="shared" si="220"/>
        <v>T3.</v>
      </c>
      <c r="K882" s="246" t="str">
        <f t="shared" si="221"/>
        <v>T3</v>
      </c>
      <c r="L882" s="178">
        <f>VLOOKUP(K882,Threats!$J$4:$K$33,2,FALSE)</f>
        <v>4</v>
      </c>
      <c r="M882" s="178" t="str">
        <f t="shared" si="222"/>
        <v>A20.V10.T3</v>
      </c>
      <c r="N882" s="297">
        <f t="shared" si="230"/>
        <v>7</v>
      </c>
      <c r="O882" s="273">
        <f t="shared" si="223"/>
        <v>7</v>
      </c>
      <c r="P882"/>
    </row>
    <row r="883" spans="1:16" ht="24">
      <c r="A883" s="243" t="s">
        <v>144</v>
      </c>
      <c r="B883" s="244" t="str">
        <f>Assets!$B$25</f>
        <v>Cars / vehicles</v>
      </c>
      <c r="C883" s="245">
        <f>VLOOKUP(A883,Assets!$B$28:$C$47,2,FALSE)</f>
        <v>4</v>
      </c>
      <c r="D883" s="244" t="s">
        <v>387</v>
      </c>
      <c r="E883" s="246" t="str">
        <f t="shared" si="217"/>
        <v>V10</v>
      </c>
      <c r="F883" s="246" t="str">
        <f t="shared" si="218"/>
        <v>V10</v>
      </c>
      <c r="G883" s="253" t="str">
        <f t="shared" si="219"/>
        <v>A20V10</v>
      </c>
      <c r="H883" s="254">
        <f>VLOOKUP(G883,'Assets+Vulnerabilities'!$H$4:$I$318,2,FALSE)</f>
        <v>2</v>
      </c>
      <c r="I883" s="255" t="s">
        <v>480</v>
      </c>
      <c r="J883" s="246" t="str">
        <f t="shared" si="220"/>
        <v>T12</v>
      </c>
      <c r="K883" s="246" t="str">
        <f t="shared" si="221"/>
        <v>T12</v>
      </c>
      <c r="L883" s="178">
        <f>VLOOKUP(K883,Threats!$J$4:$K$33,2,FALSE)</f>
        <v>4</v>
      </c>
      <c r="M883" s="178" t="str">
        <f t="shared" si="222"/>
        <v>A20.V10.T12</v>
      </c>
      <c r="N883" s="297">
        <f t="shared" si="230"/>
        <v>7</v>
      </c>
      <c r="O883" s="273">
        <f t="shared" si="223"/>
        <v>7</v>
      </c>
      <c r="P883"/>
    </row>
    <row r="884" spans="1:16" ht="48">
      <c r="A884" s="243" t="s">
        <v>144</v>
      </c>
      <c r="B884" s="244" t="str">
        <f>Assets!$B$25</f>
        <v>Cars / vehicles</v>
      </c>
      <c r="C884" s="245">
        <f>VLOOKUP(A884,Assets!$B$28:$C$47,2,FALSE)</f>
        <v>4</v>
      </c>
      <c r="D884" s="244" t="s">
        <v>387</v>
      </c>
      <c r="E884" s="246" t="str">
        <f t="shared" si="217"/>
        <v>V10</v>
      </c>
      <c r="F884" s="246" t="str">
        <f t="shared" si="218"/>
        <v>V10</v>
      </c>
      <c r="G884" s="253" t="str">
        <f t="shared" si="219"/>
        <v>A20V10</v>
      </c>
      <c r="H884" s="254">
        <f>VLOOKUP(G884,'Assets+Vulnerabilities'!$H$4:$I$318,2,FALSE)</f>
        <v>2</v>
      </c>
      <c r="I884" s="255" t="s">
        <v>479</v>
      </c>
      <c r="J884" s="246" t="str">
        <f t="shared" si="220"/>
        <v>T13</v>
      </c>
      <c r="K884" s="246" t="str">
        <f t="shared" si="221"/>
        <v>T13</v>
      </c>
      <c r="L884" s="178">
        <f>VLOOKUP(K884,Threats!$J$4:$K$33,2,FALSE)</f>
        <v>4</v>
      </c>
      <c r="M884" s="178" t="str">
        <f t="shared" si="222"/>
        <v>A20.V10.T13</v>
      </c>
      <c r="N884" s="297">
        <f t="shared" si="224"/>
        <v>8</v>
      </c>
      <c r="O884" s="273">
        <f t="shared" si="223"/>
        <v>8</v>
      </c>
      <c r="P884"/>
    </row>
    <row r="885" spans="1:16" ht="24">
      <c r="A885" s="243" t="s">
        <v>144</v>
      </c>
      <c r="B885" s="244" t="str">
        <f>Assets!$B$25</f>
        <v>Cars / vehicles</v>
      </c>
      <c r="C885" s="245">
        <f>VLOOKUP(A885,Assets!$B$28:$C$47,2,FALSE)</f>
        <v>4</v>
      </c>
      <c r="D885" s="244" t="s">
        <v>387</v>
      </c>
      <c r="E885" s="246" t="str">
        <f t="shared" si="217"/>
        <v>V10</v>
      </c>
      <c r="F885" s="246" t="str">
        <f t="shared" si="218"/>
        <v>V10</v>
      </c>
      <c r="G885" s="253" t="str">
        <f t="shared" si="219"/>
        <v>A20V10</v>
      </c>
      <c r="H885" s="254">
        <f>VLOOKUP(G885,'Assets+Vulnerabilities'!$H$4:$I$318,2,FALSE)</f>
        <v>2</v>
      </c>
      <c r="I885" s="255" t="s">
        <v>429</v>
      </c>
      <c r="J885" s="246" t="str">
        <f t="shared" si="220"/>
        <v>T26</v>
      </c>
      <c r="K885" s="246" t="str">
        <f t="shared" si="221"/>
        <v>T26</v>
      </c>
      <c r="L885" s="178">
        <f>VLOOKUP(K885,Threats!$J$4:$K$33,2,FALSE)</f>
        <v>5</v>
      </c>
      <c r="M885" s="178" t="str">
        <f t="shared" si="222"/>
        <v>A20.V10.T26</v>
      </c>
      <c r="N885" s="297">
        <f t="shared" ref="N885:N891" si="231">C885+H885+L885-3</f>
        <v>8</v>
      </c>
      <c r="O885" s="273">
        <f t="shared" si="223"/>
        <v>8</v>
      </c>
      <c r="P885"/>
    </row>
    <row r="886" spans="1:16" ht="24">
      <c r="A886" s="243" t="s">
        <v>144</v>
      </c>
      <c r="B886" s="244" t="str">
        <f>Assets!$B$25</f>
        <v>Cars / vehicles</v>
      </c>
      <c r="C886" s="245">
        <f>VLOOKUP(A886,Assets!$B$28:$C$47,2,FALSE)</f>
        <v>4</v>
      </c>
      <c r="D886" s="244" t="s">
        <v>372</v>
      </c>
      <c r="E886" s="246" t="str">
        <f t="shared" si="217"/>
        <v>V12</v>
      </c>
      <c r="F886" s="246" t="str">
        <f t="shared" si="218"/>
        <v>V12</v>
      </c>
      <c r="G886" s="253" t="str">
        <f t="shared" si="219"/>
        <v>A20V12</v>
      </c>
      <c r="H886" s="254">
        <f>VLOOKUP(G886,'Assets+Vulnerabilities'!$H$4:$I$318,2,FALSE)</f>
        <v>2</v>
      </c>
      <c r="I886" s="255" t="s">
        <v>420</v>
      </c>
      <c r="J886" s="246" t="str">
        <f t="shared" si="220"/>
        <v>T30</v>
      </c>
      <c r="K886" s="246" t="str">
        <f t="shared" si="221"/>
        <v>T30</v>
      </c>
      <c r="L886" s="178">
        <f>VLOOKUP(K886,Threats!$J$4:$K$33,2,FALSE)</f>
        <v>4</v>
      </c>
      <c r="M886" s="178" t="str">
        <f t="shared" si="222"/>
        <v>A20.V12.T30</v>
      </c>
      <c r="N886" s="297">
        <f t="shared" si="231"/>
        <v>7</v>
      </c>
      <c r="O886" s="273">
        <f t="shared" si="223"/>
        <v>7</v>
      </c>
      <c r="P886"/>
    </row>
    <row r="887" spans="1:16" ht="24">
      <c r="A887" s="243" t="s">
        <v>144</v>
      </c>
      <c r="B887" s="244" t="str">
        <f>Assets!$B$25</f>
        <v>Cars / vehicles</v>
      </c>
      <c r="C887" s="245">
        <f>VLOOKUP(A887,Assets!$B$28:$C$47,2,FALSE)</f>
        <v>4</v>
      </c>
      <c r="D887" s="244" t="s">
        <v>372</v>
      </c>
      <c r="E887" s="246" t="str">
        <f t="shared" si="217"/>
        <v>V12</v>
      </c>
      <c r="F887" s="246" t="str">
        <f t="shared" si="218"/>
        <v>V12</v>
      </c>
      <c r="G887" s="253" t="str">
        <f t="shared" si="219"/>
        <v>A20V12</v>
      </c>
      <c r="H887" s="254">
        <f>VLOOKUP(G887,'Assets+Vulnerabilities'!$H$4:$I$318,2,FALSE)</f>
        <v>2</v>
      </c>
      <c r="I887" s="255" t="s">
        <v>408</v>
      </c>
      <c r="J887" s="246" t="str">
        <f t="shared" si="220"/>
        <v>T2.</v>
      </c>
      <c r="K887" s="246" t="str">
        <f t="shared" si="221"/>
        <v>T2</v>
      </c>
      <c r="L887" s="178">
        <f>VLOOKUP(K887,Threats!$J$4:$K$33,2,FALSE)</f>
        <v>5</v>
      </c>
      <c r="M887" s="178" t="str">
        <f t="shared" si="222"/>
        <v>A20.V12.T2</v>
      </c>
      <c r="N887" s="297">
        <f t="shared" si="231"/>
        <v>8</v>
      </c>
      <c r="O887" s="273">
        <f t="shared" si="223"/>
        <v>8</v>
      </c>
      <c r="P887"/>
    </row>
    <row r="888" spans="1:16" ht="36">
      <c r="A888" s="243" t="s">
        <v>144</v>
      </c>
      <c r="B888" s="244" t="str">
        <f>Assets!$B$25</f>
        <v>Cars / vehicles</v>
      </c>
      <c r="C888" s="245">
        <f>VLOOKUP(A888,Assets!$B$28:$C$47,2,FALSE)</f>
        <v>4</v>
      </c>
      <c r="D888" s="244" t="s">
        <v>372</v>
      </c>
      <c r="E888" s="246" t="str">
        <f t="shared" si="217"/>
        <v>V12</v>
      </c>
      <c r="F888" s="246" t="str">
        <f t="shared" si="218"/>
        <v>V12</v>
      </c>
      <c r="G888" s="253" t="str">
        <f t="shared" si="219"/>
        <v>A20V12</v>
      </c>
      <c r="H888" s="254">
        <f>VLOOKUP(G888,'Assets+Vulnerabilities'!$H$4:$I$318,2,FALSE)</f>
        <v>2</v>
      </c>
      <c r="I888" s="255" t="s">
        <v>150</v>
      </c>
      <c r="J888" s="246" t="str">
        <f t="shared" si="220"/>
        <v>T3.</v>
      </c>
      <c r="K888" s="246" t="str">
        <f t="shared" si="221"/>
        <v>T3</v>
      </c>
      <c r="L888" s="178">
        <f>VLOOKUP(K888,Threats!$J$4:$K$33,2,FALSE)</f>
        <v>4</v>
      </c>
      <c r="M888" s="178" t="str">
        <f t="shared" si="222"/>
        <v>A20.V12.T3</v>
      </c>
      <c r="N888" s="297">
        <f t="shared" si="231"/>
        <v>7</v>
      </c>
      <c r="O888" s="273">
        <f t="shared" si="223"/>
        <v>7</v>
      </c>
      <c r="P888"/>
    </row>
    <row r="889" spans="1:16" ht="24">
      <c r="A889" s="243" t="s">
        <v>144</v>
      </c>
      <c r="B889" s="244" t="str">
        <f>Assets!$B$25</f>
        <v>Cars / vehicles</v>
      </c>
      <c r="C889" s="245">
        <f>VLOOKUP(A889,Assets!$B$28:$C$47,2,FALSE)</f>
        <v>4</v>
      </c>
      <c r="D889" s="244" t="s">
        <v>372</v>
      </c>
      <c r="E889" s="246" t="str">
        <f t="shared" si="217"/>
        <v>V12</v>
      </c>
      <c r="F889" s="246" t="str">
        <f t="shared" si="218"/>
        <v>V12</v>
      </c>
      <c r="G889" s="253" t="str">
        <f t="shared" si="219"/>
        <v>A20V12</v>
      </c>
      <c r="H889" s="254">
        <f>VLOOKUP(G889,'Assets+Vulnerabilities'!$H$4:$I$318,2,FALSE)</f>
        <v>2</v>
      </c>
      <c r="I889" s="255" t="s">
        <v>431</v>
      </c>
      <c r="J889" s="246" t="str">
        <f t="shared" si="220"/>
        <v>T6.</v>
      </c>
      <c r="K889" s="246" t="str">
        <f t="shared" si="221"/>
        <v>T6</v>
      </c>
      <c r="L889" s="178">
        <f>VLOOKUP(K889,Threats!$J$4:$K$33,2,FALSE)</f>
        <v>4</v>
      </c>
      <c r="M889" s="178" t="str">
        <f t="shared" si="222"/>
        <v>A20.V12.T6</v>
      </c>
      <c r="N889" s="297">
        <f t="shared" si="231"/>
        <v>7</v>
      </c>
      <c r="O889" s="273">
        <f t="shared" si="223"/>
        <v>7</v>
      </c>
      <c r="P889"/>
    </row>
    <row r="890" spans="1:16" ht="36">
      <c r="A890" s="243" t="s">
        <v>144</v>
      </c>
      <c r="B890" s="244" t="str">
        <f>Assets!$B$25</f>
        <v>Cars / vehicles</v>
      </c>
      <c r="C890" s="245">
        <f>VLOOKUP(A890,Assets!$B$28:$C$47,2,FALSE)</f>
        <v>4</v>
      </c>
      <c r="D890" s="244" t="s">
        <v>372</v>
      </c>
      <c r="E890" s="246" t="str">
        <f t="shared" si="217"/>
        <v>V12</v>
      </c>
      <c r="F890" s="246" t="str">
        <f t="shared" si="218"/>
        <v>V12</v>
      </c>
      <c r="G890" s="253" t="str">
        <f t="shared" si="219"/>
        <v>A20V12</v>
      </c>
      <c r="H890" s="254">
        <f>VLOOKUP(G890,'Assets+Vulnerabilities'!$H$4:$I$318,2,FALSE)</f>
        <v>2</v>
      </c>
      <c r="I890" s="255" t="s">
        <v>417</v>
      </c>
      <c r="J890" s="246" t="str">
        <f t="shared" si="220"/>
        <v>T8.</v>
      </c>
      <c r="K890" s="246" t="str">
        <f t="shared" si="221"/>
        <v>T8</v>
      </c>
      <c r="L890" s="178">
        <f>VLOOKUP(K890,Threats!$J$4:$K$33,2,FALSE)</f>
        <v>4</v>
      </c>
      <c r="M890" s="178" t="str">
        <f t="shared" si="222"/>
        <v>A20.V12.T8</v>
      </c>
      <c r="N890" s="297">
        <f t="shared" si="231"/>
        <v>7</v>
      </c>
      <c r="O890" s="273">
        <f t="shared" si="223"/>
        <v>7</v>
      </c>
      <c r="P890"/>
    </row>
    <row r="891" spans="1:16" ht="24">
      <c r="A891" s="243" t="s">
        <v>144</v>
      </c>
      <c r="B891" s="244" t="str">
        <f>Assets!$B$25</f>
        <v>Cars / vehicles</v>
      </c>
      <c r="C891" s="245">
        <f>VLOOKUP(A891,Assets!$B$28:$C$47,2,FALSE)</f>
        <v>4</v>
      </c>
      <c r="D891" s="244" t="s">
        <v>372</v>
      </c>
      <c r="E891" s="246" t="str">
        <f t="shared" si="217"/>
        <v>V12</v>
      </c>
      <c r="F891" s="246" t="str">
        <f t="shared" si="218"/>
        <v>V12</v>
      </c>
      <c r="G891" s="253" t="str">
        <f t="shared" si="219"/>
        <v>A20V12</v>
      </c>
      <c r="H891" s="254">
        <f>VLOOKUP(G891,'Assets+Vulnerabilities'!$H$4:$I$318,2,FALSE)</f>
        <v>2</v>
      </c>
      <c r="I891" s="255" t="s">
        <v>480</v>
      </c>
      <c r="J891" s="246" t="str">
        <f t="shared" si="220"/>
        <v>T12</v>
      </c>
      <c r="K891" s="246" t="str">
        <f t="shared" si="221"/>
        <v>T12</v>
      </c>
      <c r="L891" s="178">
        <f>VLOOKUP(K891,Threats!$J$4:$K$33,2,FALSE)</f>
        <v>4</v>
      </c>
      <c r="M891" s="178" t="str">
        <f t="shared" si="222"/>
        <v>A20.V12.T12</v>
      </c>
      <c r="N891" s="297">
        <f t="shared" si="231"/>
        <v>7</v>
      </c>
      <c r="O891" s="273">
        <f t="shared" si="223"/>
        <v>7</v>
      </c>
      <c r="P891"/>
    </row>
    <row r="892" spans="1:16" ht="48">
      <c r="A892" s="243" t="s">
        <v>144</v>
      </c>
      <c r="B892" s="244" t="str">
        <f>Assets!$B$25</f>
        <v>Cars / vehicles</v>
      </c>
      <c r="C892" s="245">
        <f>VLOOKUP(A892,Assets!$B$28:$C$47,2,FALSE)</f>
        <v>4</v>
      </c>
      <c r="D892" s="244" t="s">
        <v>372</v>
      </c>
      <c r="E892" s="246" t="str">
        <f t="shared" si="217"/>
        <v>V12</v>
      </c>
      <c r="F892" s="246" t="str">
        <f t="shared" si="218"/>
        <v>V12</v>
      </c>
      <c r="G892" s="253" t="str">
        <f t="shared" si="219"/>
        <v>A20V12</v>
      </c>
      <c r="H892" s="254">
        <f>VLOOKUP(G892,'Assets+Vulnerabilities'!$H$4:$I$318,2,FALSE)</f>
        <v>2</v>
      </c>
      <c r="I892" s="255" t="s">
        <v>479</v>
      </c>
      <c r="J892" s="246" t="str">
        <f t="shared" si="220"/>
        <v>T13</v>
      </c>
      <c r="K892" s="246" t="str">
        <f t="shared" si="221"/>
        <v>T13</v>
      </c>
      <c r="L892" s="178">
        <f>VLOOKUP(K892,Threats!$J$4:$K$33,2,FALSE)</f>
        <v>4</v>
      </c>
      <c r="M892" s="178" t="str">
        <f t="shared" si="222"/>
        <v>A20.V12.T13</v>
      </c>
      <c r="N892" s="297">
        <f t="shared" si="224"/>
        <v>8</v>
      </c>
      <c r="O892" s="273">
        <f t="shared" si="223"/>
        <v>8</v>
      </c>
      <c r="P892"/>
    </row>
    <row r="893" spans="1:16" ht="24">
      <c r="A893" s="243" t="s">
        <v>144</v>
      </c>
      <c r="B893" s="244" t="str">
        <f>Assets!$B$25</f>
        <v>Cars / vehicles</v>
      </c>
      <c r="C893" s="245">
        <f>VLOOKUP(A893,Assets!$B$28:$C$47,2,FALSE)</f>
        <v>4</v>
      </c>
      <c r="D893" s="244" t="s">
        <v>372</v>
      </c>
      <c r="E893" s="246" t="str">
        <f t="shared" si="217"/>
        <v>V12</v>
      </c>
      <c r="F893" s="246" t="str">
        <f t="shared" si="218"/>
        <v>V12</v>
      </c>
      <c r="G893" s="253" t="str">
        <f t="shared" si="219"/>
        <v>A20V12</v>
      </c>
      <c r="H893" s="254">
        <f>VLOOKUP(G893,'Assets+Vulnerabilities'!$H$4:$I$318,2,FALSE)</f>
        <v>2</v>
      </c>
      <c r="I893" s="255" t="s">
        <v>429</v>
      </c>
      <c r="J893" s="246" t="str">
        <f t="shared" si="220"/>
        <v>T26</v>
      </c>
      <c r="K893" s="246" t="str">
        <f t="shared" si="221"/>
        <v>T26</v>
      </c>
      <c r="L893" s="178">
        <f>VLOOKUP(K893,Threats!$J$4:$K$33,2,FALSE)</f>
        <v>5</v>
      </c>
      <c r="M893" s="178" t="str">
        <f t="shared" si="222"/>
        <v>A20.V12.T26</v>
      </c>
      <c r="N893" s="297">
        <f t="shared" ref="N893:N896" si="232">C893+H893+L893-3</f>
        <v>8</v>
      </c>
      <c r="O893" s="273">
        <f t="shared" si="223"/>
        <v>8</v>
      </c>
      <c r="P893"/>
    </row>
    <row r="894" spans="1:16" ht="36">
      <c r="A894" s="243" t="s">
        <v>144</v>
      </c>
      <c r="B894" s="244" t="str">
        <f>Assets!$B$25</f>
        <v>Cars / vehicles</v>
      </c>
      <c r="C894" s="245">
        <f>VLOOKUP(A894,Assets!$B$28:$C$47,2,FALSE)</f>
        <v>4</v>
      </c>
      <c r="D894" s="244" t="s">
        <v>372</v>
      </c>
      <c r="E894" s="246" t="str">
        <f t="shared" si="217"/>
        <v>V12</v>
      </c>
      <c r="F894" s="246" t="str">
        <f t="shared" si="218"/>
        <v>V12</v>
      </c>
      <c r="G894" s="253" t="str">
        <f t="shared" si="219"/>
        <v>A20V12</v>
      </c>
      <c r="H894" s="254">
        <f>VLOOKUP(G894,'Assets+Vulnerabilities'!$H$4:$I$318,2,FALSE)</f>
        <v>2</v>
      </c>
      <c r="I894" s="255" t="s">
        <v>150</v>
      </c>
      <c r="J894" s="246" t="str">
        <f t="shared" si="220"/>
        <v>T3.</v>
      </c>
      <c r="K894" s="246" t="str">
        <f t="shared" si="221"/>
        <v>T3</v>
      </c>
      <c r="L894" s="178">
        <f>VLOOKUP(K894,Threats!$J$4:$K$33,2,FALSE)</f>
        <v>4</v>
      </c>
      <c r="M894" s="178" t="str">
        <f t="shared" si="222"/>
        <v>A20.V12.T3</v>
      </c>
      <c r="N894" s="297">
        <f t="shared" si="232"/>
        <v>7</v>
      </c>
      <c r="O894" s="273">
        <f t="shared" si="223"/>
        <v>7</v>
      </c>
      <c r="P894"/>
    </row>
    <row r="895" spans="1:16" ht="24">
      <c r="A895" s="243" t="s">
        <v>144</v>
      </c>
      <c r="B895" s="244" t="str">
        <f>Assets!$B$25</f>
        <v>Cars / vehicles</v>
      </c>
      <c r="C895" s="245">
        <f>VLOOKUP(A895,Assets!$B$28:$C$47,2,FALSE)</f>
        <v>4</v>
      </c>
      <c r="D895" s="244" t="s">
        <v>372</v>
      </c>
      <c r="E895" s="246" t="str">
        <f t="shared" si="217"/>
        <v>V12</v>
      </c>
      <c r="F895" s="246" t="str">
        <f t="shared" si="218"/>
        <v>V12</v>
      </c>
      <c r="G895" s="253" t="str">
        <f t="shared" si="219"/>
        <v>A20V12</v>
      </c>
      <c r="H895" s="254">
        <f>VLOOKUP(G895,'Assets+Vulnerabilities'!$H$4:$I$318,2,FALSE)</f>
        <v>2</v>
      </c>
      <c r="I895" s="255" t="s">
        <v>406</v>
      </c>
      <c r="J895" s="246" t="str">
        <f t="shared" si="220"/>
        <v>T11</v>
      </c>
      <c r="K895" s="246" t="str">
        <f t="shared" si="221"/>
        <v>T11</v>
      </c>
      <c r="L895" s="178">
        <f>VLOOKUP(K895,Threats!$J$4:$K$33,2,FALSE)</f>
        <v>3</v>
      </c>
      <c r="M895" s="178" t="str">
        <f t="shared" si="222"/>
        <v>A20.V12.T11</v>
      </c>
      <c r="N895" s="297">
        <f t="shared" si="232"/>
        <v>6</v>
      </c>
      <c r="O895" s="273">
        <f t="shared" si="223"/>
        <v>6</v>
      </c>
      <c r="P895"/>
    </row>
    <row r="896" spans="1:16" ht="24">
      <c r="A896" s="243" t="s">
        <v>144</v>
      </c>
      <c r="B896" s="244" t="str">
        <f>Assets!$B$25</f>
        <v>Cars / vehicles</v>
      </c>
      <c r="C896" s="245">
        <f>VLOOKUP(A896,Assets!$B$28:$C$47,2,FALSE)</f>
        <v>4</v>
      </c>
      <c r="D896" s="244" t="s">
        <v>372</v>
      </c>
      <c r="E896" s="246" t="str">
        <f t="shared" si="217"/>
        <v>V12</v>
      </c>
      <c r="F896" s="246" t="str">
        <f t="shared" si="218"/>
        <v>V12</v>
      </c>
      <c r="G896" s="253" t="str">
        <f t="shared" si="219"/>
        <v>A20V12</v>
      </c>
      <c r="H896" s="254">
        <f>VLOOKUP(G896,'Assets+Vulnerabilities'!$H$4:$I$318,2,FALSE)</f>
        <v>2</v>
      </c>
      <c r="I896" s="255" t="s">
        <v>480</v>
      </c>
      <c r="J896" s="246" t="str">
        <f t="shared" si="220"/>
        <v>T12</v>
      </c>
      <c r="K896" s="246" t="str">
        <f t="shared" si="221"/>
        <v>T12</v>
      </c>
      <c r="L896" s="178">
        <f>VLOOKUP(K896,Threats!$J$4:$K$33,2,FALSE)</f>
        <v>4</v>
      </c>
      <c r="M896" s="178" t="str">
        <f t="shared" si="222"/>
        <v>A20.V12.T12</v>
      </c>
      <c r="N896" s="297">
        <f t="shared" si="232"/>
        <v>7</v>
      </c>
      <c r="O896" s="273">
        <f t="shared" si="223"/>
        <v>7</v>
      </c>
      <c r="P896"/>
    </row>
    <row r="897" spans="1:16" ht="48">
      <c r="A897" s="243" t="s">
        <v>144</v>
      </c>
      <c r="B897" s="244" t="str">
        <f>Assets!$B$25</f>
        <v>Cars / vehicles</v>
      </c>
      <c r="C897" s="245">
        <f>VLOOKUP(A897,Assets!$B$28:$C$47,2,FALSE)</f>
        <v>4</v>
      </c>
      <c r="D897" s="244" t="s">
        <v>391</v>
      </c>
      <c r="E897" s="246" t="str">
        <f t="shared" si="217"/>
        <v>V17</v>
      </c>
      <c r="F897" s="246" t="str">
        <f t="shared" si="218"/>
        <v>V17</v>
      </c>
      <c r="G897" s="253" t="str">
        <f t="shared" si="219"/>
        <v>A20V17</v>
      </c>
      <c r="H897" s="254">
        <f>VLOOKUP(G897,'Assets+Vulnerabilities'!$H$4:$I$318,2,FALSE)</f>
        <v>3</v>
      </c>
      <c r="I897" s="255" t="s">
        <v>479</v>
      </c>
      <c r="J897" s="246" t="str">
        <f t="shared" si="220"/>
        <v>T13</v>
      </c>
      <c r="K897" s="246" t="str">
        <f t="shared" si="221"/>
        <v>T13</v>
      </c>
      <c r="L897" s="178">
        <f>VLOOKUP(K897,Threats!$J$4:$K$33,2,FALSE)</f>
        <v>4</v>
      </c>
      <c r="M897" s="178" t="str">
        <f t="shared" si="222"/>
        <v>A20.V17.T13</v>
      </c>
      <c r="N897" s="297">
        <f t="shared" si="224"/>
        <v>9</v>
      </c>
      <c r="O897" s="273">
        <f t="shared" si="223"/>
        <v>9</v>
      </c>
      <c r="P897"/>
    </row>
    <row r="898" spans="1:16" ht="24">
      <c r="A898" s="243" t="s">
        <v>144</v>
      </c>
      <c r="B898" s="244" t="str">
        <f>Assets!$B$25</f>
        <v>Cars / vehicles</v>
      </c>
      <c r="C898" s="245">
        <f>VLOOKUP(A898,Assets!$B$28:$C$47,2,FALSE)</f>
        <v>4</v>
      </c>
      <c r="D898" s="244" t="s">
        <v>391</v>
      </c>
      <c r="E898" s="246" t="str">
        <f t="shared" si="217"/>
        <v>V17</v>
      </c>
      <c r="F898" s="246" t="str">
        <f t="shared" si="218"/>
        <v>V17</v>
      </c>
      <c r="G898" s="253" t="str">
        <f t="shared" si="219"/>
        <v>A20V17</v>
      </c>
      <c r="H898" s="254">
        <f>VLOOKUP(G898,'Assets+Vulnerabilities'!$H$4:$I$318,2,FALSE)</f>
        <v>3</v>
      </c>
      <c r="I898" s="255" t="s">
        <v>429</v>
      </c>
      <c r="J898" s="246" t="str">
        <f t="shared" si="220"/>
        <v>T26</v>
      </c>
      <c r="K898" s="246" t="str">
        <f t="shared" si="221"/>
        <v>T26</v>
      </c>
      <c r="L898" s="178">
        <f>VLOOKUP(K898,Threats!$J$4:$K$33,2,FALSE)</f>
        <v>5</v>
      </c>
      <c r="M898" s="178" t="str">
        <f t="shared" si="222"/>
        <v>A20.V17.T26</v>
      </c>
      <c r="N898" s="297">
        <f t="shared" ref="N898:N904" si="233">C898+H898+L898-3</f>
        <v>9</v>
      </c>
      <c r="O898" s="273">
        <f t="shared" si="223"/>
        <v>9</v>
      </c>
      <c r="P898"/>
    </row>
    <row r="899" spans="1:16" ht="24">
      <c r="A899" s="243" t="s">
        <v>144</v>
      </c>
      <c r="B899" s="244" t="str">
        <f>Assets!$B$25</f>
        <v>Cars / vehicles</v>
      </c>
      <c r="C899" s="245">
        <f>VLOOKUP(A899,Assets!$B$28:$C$47,2,FALSE)</f>
        <v>4</v>
      </c>
      <c r="D899" s="244" t="s">
        <v>475</v>
      </c>
      <c r="E899" s="246" t="str">
        <f t="shared" si="217"/>
        <v>V18</v>
      </c>
      <c r="F899" s="246" t="str">
        <f t="shared" si="218"/>
        <v>V18</v>
      </c>
      <c r="G899" s="253" t="str">
        <f t="shared" si="219"/>
        <v>A20V18</v>
      </c>
      <c r="H899" s="254">
        <f>VLOOKUP(G899,'Assets+Vulnerabilities'!$H$4:$I$318,2,FALSE)</f>
        <v>1</v>
      </c>
      <c r="I899" s="255" t="s">
        <v>420</v>
      </c>
      <c r="J899" s="246" t="str">
        <f t="shared" si="220"/>
        <v>T30</v>
      </c>
      <c r="K899" s="246" t="str">
        <f t="shared" si="221"/>
        <v>T30</v>
      </c>
      <c r="L899" s="178">
        <f>VLOOKUP(K899,Threats!$J$4:$K$33,2,FALSE)</f>
        <v>4</v>
      </c>
      <c r="M899" s="178" t="str">
        <f t="shared" si="222"/>
        <v>A20.V18.T30</v>
      </c>
      <c r="N899" s="297">
        <f t="shared" si="233"/>
        <v>6</v>
      </c>
      <c r="O899" s="273">
        <f t="shared" si="223"/>
        <v>6</v>
      </c>
      <c r="P899"/>
    </row>
    <row r="900" spans="1:16" ht="36">
      <c r="A900" s="243" t="s">
        <v>144</v>
      </c>
      <c r="B900" s="244" t="str">
        <f>Assets!$B$25</f>
        <v>Cars / vehicles</v>
      </c>
      <c r="C900" s="245">
        <f>VLOOKUP(A900,Assets!$B$28:$C$47,2,FALSE)</f>
        <v>4</v>
      </c>
      <c r="D900" s="244" t="s">
        <v>475</v>
      </c>
      <c r="E900" s="246" t="str">
        <f t="shared" si="217"/>
        <v>V18</v>
      </c>
      <c r="F900" s="246" t="str">
        <f t="shared" si="218"/>
        <v>V18</v>
      </c>
      <c r="G900" s="253" t="str">
        <f t="shared" si="219"/>
        <v>A20V18</v>
      </c>
      <c r="H900" s="254">
        <f>VLOOKUP(G900,'Assets+Vulnerabilities'!$H$4:$I$318,2,FALSE)</f>
        <v>1</v>
      </c>
      <c r="I900" s="255" t="s">
        <v>417</v>
      </c>
      <c r="J900" s="246" t="str">
        <f t="shared" si="220"/>
        <v>T8.</v>
      </c>
      <c r="K900" s="246" t="str">
        <f t="shared" si="221"/>
        <v>T8</v>
      </c>
      <c r="L900" s="178">
        <f>VLOOKUP(K900,Threats!$J$4:$K$33,2,FALSE)</f>
        <v>4</v>
      </c>
      <c r="M900" s="178" t="str">
        <f t="shared" si="222"/>
        <v>A20.V18.T8</v>
      </c>
      <c r="N900" s="297">
        <f t="shared" si="233"/>
        <v>6</v>
      </c>
      <c r="O900" s="273">
        <f t="shared" si="223"/>
        <v>6</v>
      </c>
      <c r="P900"/>
    </row>
    <row r="901" spans="1:16" ht="24">
      <c r="A901" s="243" t="s">
        <v>144</v>
      </c>
      <c r="B901" s="244" t="str">
        <f>Assets!$B$25</f>
        <v>Cars / vehicles</v>
      </c>
      <c r="C901" s="245">
        <f>VLOOKUP(A901,Assets!$B$28:$C$47,2,FALSE)</f>
        <v>4</v>
      </c>
      <c r="D901" s="244" t="s">
        <v>475</v>
      </c>
      <c r="E901" s="246" t="str">
        <f t="shared" si="217"/>
        <v>V18</v>
      </c>
      <c r="F901" s="246" t="str">
        <f t="shared" si="218"/>
        <v>V18</v>
      </c>
      <c r="G901" s="253" t="str">
        <f t="shared" si="219"/>
        <v>A20V18</v>
      </c>
      <c r="H901" s="254">
        <f>VLOOKUP(G901,'Assets+Vulnerabilities'!$H$4:$I$318,2,FALSE)</f>
        <v>1</v>
      </c>
      <c r="I901" s="255" t="s">
        <v>480</v>
      </c>
      <c r="J901" s="246" t="str">
        <f t="shared" si="220"/>
        <v>T12</v>
      </c>
      <c r="K901" s="246" t="str">
        <f t="shared" si="221"/>
        <v>T12</v>
      </c>
      <c r="L901" s="178">
        <f>VLOOKUP(K901,Threats!$J$4:$K$33,2,FALSE)</f>
        <v>4</v>
      </c>
      <c r="M901" s="178" t="str">
        <f t="shared" si="222"/>
        <v>A20.V18.T12</v>
      </c>
      <c r="N901" s="297">
        <f t="shared" si="233"/>
        <v>6</v>
      </c>
      <c r="O901" s="273">
        <f t="shared" si="223"/>
        <v>6</v>
      </c>
      <c r="P901"/>
    </row>
    <row r="902" spans="1:16" ht="24">
      <c r="A902" s="243" t="s">
        <v>144</v>
      </c>
      <c r="B902" s="244" t="str">
        <f>Assets!$B$25</f>
        <v>Cars / vehicles</v>
      </c>
      <c r="C902" s="245">
        <f>VLOOKUP(A902,Assets!$B$28:$C$47,2,FALSE)</f>
        <v>4</v>
      </c>
      <c r="D902" s="244" t="s">
        <v>475</v>
      </c>
      <c r="E902" s="246" t="str">
        <f t="shared" ref="E902:E965" si="234">LEFT(D902,3)</f>
        <v>V18</v>
      </c>
      <c r="F902" s="246" t="str">
        <f t="shared" ref="F902:F965" si="235">SUBSTITUTE(E902,".","")</f>
        <v>V18</v>
      </c>
      <c r="G902" s="253" t="str">
        <f t="shared" ref="G902:G965" si="236">CONCATENATE(A902,F902)</f>
        <v>A20V18</v>
      </c>
      <c r="H902" s="254">
        <f>VLOOKUP(G902,'Assets+Vulnerabilities'!$H$4:$I$318,2,FALSE)</f>
        <v>1</v>
      </c>
      <c r="I902" s="255" t="s">
        <v>436</v>
      </c>
      <c r="J902" s="246" t="str">
        <f t="shared" ref="J902:J965" si="237">LEFT(I902,3)</f>
        <v>T10</v>
      </c>
      <c r="K902" s="246" t="str">
        <f t="shared" ref="K902:K965" si="238">SUBSTITUTE(J902,".","")</f>
        <v>T10</v>
      </c>
      <c r="L902" s="178">
        <f>VLOOKUP(K902,Threats!$J$4:$K$33,2,FALSE)</f>
        <v>4</v>
      </c>
      <c r="M902" s="178" t="str">
        <f t="shared" ref="M902:M965" si="239">CONCATENATE(A902,".",F902,".",K902)</f>
        <v>A20.V18.T10</v>
      </c>
      <c r="N902" s="297">
        <f t="shared" si="233"/>
        <v>6</v>
      </c>
      <c r="O902" s="273">
        <f t="shared" ref="O902:O965" si="240">ROUND(N902,0)</f>
        <v>6</v>
      </c>
      <c r="P902"/>
    </row>
    <row r="903" spans="1:16" ht="24">
      <c r="A903" s="243" t="s">
        <v>144</v>
      </c>
      <c r="B903" s="244" t="str">
        <f>Assets!$B$25</f>
        <v>Cars / vehicles</v>
      </c>
      <c r="C903" s="245">
        <f>VLOOKUP(A903,Assets!$B$28:$C$47,2,FALSE)</f>
        <v>4</v>
      </c>
      <c r="D903" s="244" t="s">
        <v>475</v>
      </c>
      <c r="E903" s="246" t="str">
        <f t="shared" si="234"/>
        <v>V18</v>
      </c>
      <c r="F903" s="246" t="str">
        <f t="shared" si="235"/>
        <v>V18</v>
      </c>
      <c r="G903" s="253" t="str">
        <f t="shared" si="236"/>
        <v>A20V18</v>
      </c>
      <c r="H903" s="254">
        <f>VLOOKUP(G903,'Assets+Vulnerabilities'!$H$4:$I$318,2,FALSE)</f>
        <v>1</v>
      </c>
      <c r="I903" s="255" t="s">
        <v>406</v>
      </c>
      <c r="J903" s="246" t="str">
        <f t="shared" si="237"/>
        <v>T11</v>
      </c>
      <c r="K903" s="246" t="str">
        <f t="shared" si="238"/>
        <v>T11</v>
      </c>
      <c r="L903" s="178">
        <f>VLOOKUP(K903,Threats!$J$4:$K$33,2,FALSE)</f>
        <v>3</v>
      </c>
      <c r="M903" s="178" t="str">
        <f t="shared" si="239"/>
        <v>A20.V18.T11</v>
      </c>
      <c r="N903" s="297">
        <f t="shared" si="233"/>
        <v>5</v>
      </c>
      <c r="O903" s="273">
        <f t="shared" si="240"/>
        <v>5</v>
      </c>
      <c r="P903"/>
    </row>
    <row r="904" spans="1:16" ht="24">
      <c r="A904" s="243" t="s">
        <v>144</v>
      </c>
      <c r="B904" s="244" t="str">
        <f>Assets!$B$25</f>
        <v>Cars / vehicles</v>
      </c>
      <c r="C904" s="245">
        <f>VLOOKUP(A904,Assets!$B$28:$C$47,2,FALSE)</f>
        <v>4</v>
      </c>
      <c r="D904" s="244" t="s">
        <v>476</v>
      </c>
      <c r="E904" s="246" t="str">
        <f t="shared" si="234"/>
        <v>V19</v>
      </c>
      <c r="F904" s="246" t="str">
        <f t="shared" si="235"/>
        <v>V19</v>
      </c>
      <c r="G904" s="253" t="str">
        <f t="shared" si="236"/>
        <v>A20V19</v>
      </c>
      <c r="H904" s="254">
        <f>VLOOKUP(G904,'Assets+Vulnerabilities'!$H$4:$I$318,2,FALSE)</f>
        <v>4</v>
      </c>
      <c r="I904" s="255" t="s">
        <v>480</v>
      </c>
      <c r="J904" s="246" t="str">
        <f t="shared" si="237"/>
        <v>T12</v>
      </c>
      <c r="K904" s="246" t="str">
        <f t="shared" si="238"/>
        <v>T12</v>
      </c>
      <c r="L904" s="178">
        <f>VLOOKUP(K904,Threats!$J$4:$K$33,2,FALSE)</f>
        <v>4</v>
      </c>
      <c r="M904" s="178" t="str">
        <f t="shared" si="239"/>
        <v>A20.V19.T12</v>
      </c>
      <c r="N904" s="297">
        <f t="shared" si="233"/>
        <v>9</v>
      </c>
      <c r="O904" s="273">
        <f t="shared" si="240"/>
        <v>9</v>
      </c>
      <c r="P904"/>
    </row>
    <row r="905" spans="1:16" ht="48">
      <c r="A905" s="243" t="s">
        <v>144</v>
      </c>
      <c r="B905" s="244" t="str">
        <f>Assets!$B$25</f>
        <v>Cars / vehicles</v>
      </c>
      <c r="C905" s="245">
        <f>VLOOKUP(A905,Assets!$B$28:$C$47,2,FALSE)</f>
        <v>4</v>
      </c>
      <c r="D905" s="244" t="s">
        <v>476</v>
      </c>
      <c r="E905" s="246" t="str">
        <f t="shared" si="234"/>
        <v>V19</v>
      </c>
      <c r="F905" s="246" t="str">
        <f t="shared" si="235"/>
        <v>V19</v>
      </c>
      <c r="G905" s="253" t="str">
        <f t="shared" si="236"/>
        <v>A20V19</v>
      </c>
      <c r="H905" s="254">
        <f>VLOOKUP(G905,'Assets+Vulnerabilities'!$H$4:$I$318,2,FALSE)</f>
        <v>4</v>
      </c>
      <c r="I905" s="255" t="s">
        <v>479</v>
      </c>
      <c r="J905" s="246" t="str">
        <f t="shared" si="237"/>
        <v>T13</v>
      </c>
      <c r="K905" s="246" t="str">
        <f t="shared" si="238"/>
        <v>T13</v>
      </c>
      <c r="L905" s="178">
        <f>VLOOKUP(K905,Threats!$J$4:$K$33,2,FALSE)</f>
        <v>4</v>
      </c>
      <c r="M905" s="178" t="str">
        <f t="shared" si="239"/>
        <v>A20.V19.T13</v>
      </c>
      <c r="N905" s="297">
        <f t="shared" ref="N905:N964" si="241">C905+H905+L905-2</f>
        <v>10</v>
      </c>
      <c r="O905" s="273">
        <f t="shared" si="240"/>
        <v>10</v>
      </c>
      <c r="P905"/>
    </row>
    <row r="906" spans="1:16" ht="24">
      <c r="A906" s="243" t="s">
        <v>144</v>
      </c>
      <c r="B906" s="244" t="str">
        <f>Assets!$B$25</f>
        <v>Cars / vehicles</v>
      </c>
      <c r="C906" s="245">
        <f>VLOOKUP(A906,Assets!$B$28:$C$47,2,FALSE)</f>
        <v>4</v>
      </c>
      <c r="D906" s="244" t="s">
        <v>476</v>
      </c>
      <c r="E906" s="246" t="str">
        <f t="shared" si="234"/>
        <v>V19</v>
      </c>
      <c r="F906" s="246" t="str">
        <f t="shared" si="235"/>
        <v>V19</v>
      </c>
      <c r="G906" s="253" t="str">
        <f t="shared" si="236"/>
        <v>A20V19</v>
      </c>
      <c r="H906" s="254">
        <f>VLOOKUP(G906,'Assets+Vulnerabilities'!$H$4:$I$318,2,FALSE)</f>
        <v>4</v>
      </c>
      <c r="I906" s="255" t="s">
        <v>420</v>
      </c>
      <c r="J906" s="246" t="str">
        <f t="shared" si="237"/>
        <v>T30</v>
      </c>
      <c r="K906" s="246" t="str">
        <f t="shared" si="238"/>
        <v>T30</v>
      </c>
      <c r="L906" s="178">
        <f>VLOOKUP(K906,Threats!$J$4:$K$33,2,FALSE)</f>
        <v>4</v>
      </c>
      <c r="M906" s="178" t="str">
        <f t="shared" si="239"/>
        <v>A20.V19.T30</v>
      </c>
      <c r="N906" s="297">
        <f>C906+H906+L906-3</f>
        <v>9</v>
      </c>
      <c r="O906" s="273">
        <f t="shared" si="240"/>
        <v>9</v>
      </c>
      <c r="P906"/>
    </row>
    <row r="907" spans="1:16" ht="24">
      <c r="A907" s="243" t="s">
        <v>144</v>
      </c>
      <c r="B907" s="244" t="str">
        <f>Assets!$B$25</f>
        <v>Cars / vehicles</v>
      </c>
      <c r="C907" s="245">
        <f>VLOOKUP(A907,Assets!$B$28:$C$47,2,FALSE)</f>
        <v>4</v>
      </c>
      <c r="D907" s="244" t="s">
        <v>476</v>
      </c>
      <c r="E907" s="246" t="str">
        <f t="shared" si="234"/>
        <v>V19</v>
      </c>
      <c r="F907" s="246" t="str">
        <f t="shared" si="235"/>
        <v>V19</v>
      </c>
      <c r="G907" s="253" t="str">
        <f t="shared" si="236"/>
        <v>A20V19</v>
      </c>
      <c r="H907" s="254">
        <f>VLOOKUP(G907,'Assets+Vulnerabilities'!$H$4:$I$318,2,FALSE)</f>
        <v>4</v>
      </c>
      <c r="I907" s="255" t="s">
        <v>410</v>
      </c>
      <c r="J907" s="246" t="str">
        <f t="shared" si="237"/>
        <v>T1.</v>
      </c>
      <c r="K907" s="246" t="str">
        <f t="shared" si="238"/>
        <v>T1</v>
      </c>
      <c r="L907" s="178">
        <f>VLOOKUP(K907,Threats!$J$4:$K$33,2,FALSE)</f>
        <v>3</v>
      </c>
      <c r="M907" s="178" t="str">
        <f t="shared" si="239"/>
        <v>A20.V19.T1</v>
      </c>
      <c r="N907" s="297">
        <f t="shared" si="241"/>
        <v>9</v>
      </c>
      <c r="O907" s="273">
        <f t="shared" si="240"/>
        <v>9</v>
      </c>
      <c r="P907"/>
    </row>
    <row r="908" spans="1:16" ht="24">
      <c r="A908" s="243" t="s">
        <v>144</v>
      </c>
      <c r="B908" s="244" t="str">
        <f>Assets!$B$25</f>
        <v>Cars / vehicles</v>
      </c>
      <c r="C908" s="245">
        <f>VLOOKUP(A908,Assets!$B$28:$C$47,2,FALSE)</f>
        <v>4</v>
      </c>
      <c r="D908" s="244" t="s">
        <v>476</v>
      </c>
      <c r="E908" s="246" t="str">
        <f t="shared" si="234"/>
        <v>V19</v>
      </c>
      <c r="F908" s="246" t="str">
        <f t="shared" si="235"/>
        <v>V19</v>
      </c>
      <c r="G908" s="253" t="str">
        <f t="shared" si="236"/>
        <v>A20V19</v>
      </c>
      <c r="H908" s="254">
        <f>VLOOKUP(G908,'Assets+Vulnerabilities'!$H$4:$I$318,2,FALSE)</f>
        <v>4</v>
      </c>
      <c r="I908" s="255" t="s">
        <v>411</v>
      </c>
      <c r="J908" s="246" t="str">
        <f t="shared" si="237"/>
        <v>T4.</v>
      </c>
      <c r="K908" s="246" t="str">
        <f t="shared" si="238"/>
        <v>T4</v>
      </c>
      <c r="L908" s="178">
        <f>VLOOKUP(K908,Threats!$J$4:$K$33,2,FALSE)</f>
        <v>3</v>
      </c>
      <c r="M908" s="178" t="str">
        <f t="shared" si="239"/>
        <v>A20.V19.T4</v>
      </c>
      <c r="N908" s="297">
        <f t="shared" ref="N908:N912" si="242">C908+H908+L908-3</f>
        <v>8</v>
      </c>
      <c r="O908" s="273">
        <f t="shared" si="240"/>
        <v>8</v>
      </c>
      <c r="P908"/>
    </row>
    <row r="909" spans="1:16" ht="36">
      <c r="A909" s="243" t="s">
        <v>144</v>
      </c>
      <c r="B909" s="244" t="str">
        <f>Assets!$B$25</f>
        <v>Cars / vehicles</v>
      </c>
      <c r="C909" s="245">
        <f>VLOOKUP(A909,Assets!$B$28:$C$47,2,FALSE)</f>
        <v>4</v>
      </c>
      <c r="D909" s="244" t="s">
        <v>476</v>
      </c>
      <c r="E909" s="246" t="str">
        <f t="shared" si="234"/>
        <v>V19</v>
      </c>
      <c r="F909" s="246" t="str">
        <f t="shared" si="235"/>
        <v>V19</v>
      </c>
      <c r="G909" s="253" t="str">
        <f t="shared" si="236"/>
        <v>A20V19</v>
      </c>
      <c r="H909" s="254">
        <f>VLOOKUP(G909,'Assets+Vulnerabilities'!$H$4:$I$318,2,FALSE)</f>
        <v>4</v>
      </c>
      <c r="I909" s="255" t="s">
        <v>417</v>
      </c>
      <c r="J909" s="246" t="str">
        <f t="shared" si="237"/>
        <v>T8.</v>
      </c>
      <c r="K909" s="246" t="str">
        <f t="shared" si="238"/>
        <v>T8</v>
      </c>
      <c r="L909" s="178">
        <f>VLOOKUP(K909,Threats!$J$4:$K$33,2,FALSE)</f>
        <v>4</v>
      </c>
      <c r="M909" s="178" t="str">
        <f t="shared" si="239"/>
        <v>A20.V19.T8</v>
      </c>
      <c r="N909" s="297">
        <f t="shared" si="242"/>
        <v>9</v>
      </c>
      <c r="O909" s="273">
        <f t="shared" si="240"/>
        <v>9</v>
      </c>
      <c r="P909"/>
    </row>
    <row r="910" spans="1:16" ht="24">
      <c r="A910" s="243" t="s">
        <v>144</v>
      </c>
      <c r="B910" s="244" t="str">
        <f>Assets!$B$25</f>
        <v>Cars / vehicles</v>
      </c>
      <c r="C910" s="245">
        <f>VLOOKUP(A910,Assets!$B$28:$C$47,2,FALSE)</f>
        <v>4</v>
      </c>
      <c r="D910" s="244" t="s">
        <v>476</v>
      </c>
      <c r="E910" s="246" t="str">
        <f t="shared" si="234"/>
        <v>V19</v>
      </c>
      <c r="F910" s="246" t="str">
        <f t="shared" si="235"/>
        <v>V19</v>
      </c>
      <c r="G910" s="253" t="str">
        <f t="shared" si="236"/>
        <v>A20V19</v>
      </c>
      <c r="H910" s="254">
        <f>VLOOKUP(G910,'Assets+Vulnerabilities'!$H$4:$I$318,2,FALSE)</f>
        <v>4</v>
      </c>
      <c r="I910" s="255" t="s">
        <v>436</v>
      </c>
      <c r="J910" s="246" t="str">
        <f t="shared" si="237"/>
        <v>T10</v>
      </c>
      <c r="K910" s="246" t="str">
        <f t="shared" si="238"/>
        <v>T10</v>
      </c>
      <c r="L910" s="178">
        <f>VLOOKUP(K910,Threats!$J$4:$K$33,2,FALSE)</f>
        <v>4</v>
      </c>
      <c r="M910" s="178" t="str">
        <f t="shared" si="239"/>
        <v>A20.V19.T10</v>
      </c>
      <c r="N910" s="297">
        <f t="shared" si="242"/>
        <v>9</v>
      </c>
      <c r="O910" s="273">
        <f t="shared" si="240"/>
        <v>9</v>
      </c>
      <c r="P910"/>
    </row>
    <row r="911" spans="1:16" ht="24">
      <c r="A911" s="243" t="s">
        <v>144</v>
      </c>
      <c r="B911" s="244" t="str">
        <f>Assets!$B$25</f>
        <v>Cars / vehicles</v>
      </c>
      <c r="C911" s="245">
        <f>VLOOKUP(A911,Assets!$B$28:$C$47,2,FALSE)</f>
        <v>4</v>
      </c>
      <c r="D911" s="244" t="s">
        <v>471</v>
      </c>
      <c r="E911" s="246" t="str">
        <f t="shared" si="234"/>
        <v>V20</v>
      </c>
      <c r="F911" s="246" t="str">
        <f t="shared" si="235"/>
        <v>V20</v>
      </c>
      <c r="G911" s="253" t="str">
        <f t="shared" si="236"/>
        <v>A20V20</v>
      </c>
      <c r="H911" s="254">
        <f>VLOOKUP(G911,'Assets+Vulnerabilities'!$H$4:$I$318,2,FALSE)</f>
        <v>3</v>
      </c>
      <c r="I911" s="255" t="s">
        <v>480</v>
      </c>
      <c r="J911" s="246" t="str">
        <f t="shared" si="237"/>
        <v>T12</v>
      </c>
      <c r="K911" s="246" t="str">
        <f t="shared" si="238"/>
        <v>T12</v>
      </c>
      <c r="L911" s="178">
        <f>VLOOKUP(K911,Threats!$J$4:$K$33,2,FALSE)</f>
        <v>4</v>
      </c>
      <c r="M911" s="178" t="str">
        <f t="shared" si="239"/>
        <v>A20.V20.T12</v>
      </c>
      <c r="N911" s="297">
        <f t="shared" si="242"/>
        <v>8</v>
      </c>
      <c r="O911" s="273">
        <f t="shared" si="240"/>
        <v>8</v>
      </c>
      <c r="P911"/>
    </row>
    <row r="912" spans="1:16" ht="24">
      <c r="A912" s="243" t="s">
        <v>144</v>
      </c>
      <c r="B912" s="244" t="str">
        <f>Assets!$B$25</f>
        <v>Cars / vehicles</v>
      </c>
      <c r="C912" s="245">
        <f>VLOOKUP(A912,Assets!$B$28:$C$47,2,FALSE)</f>
        <v>4</v>
      </c>
      <c r="D912" s="244" t="s">
        <v>471</v>
      </c>
      <c r="E912" s="246" t="str">
        <f t="shared" si="234"/>
        <v>V20</v>
      </c>
      <c r="F912" s="246" t="str">
        <f t="shared" si="235"/>
        <v>V20</v>
      </c>
      <c r="G912" s="253" t="str">
        <f t="shared" si="236"/>
        <v>A20V20</v>
      </c>
      <c r="H912" s="254">
        <f>VLOOKUP(G912,'Assets+Vulnerabilities'!$H$4:$I$318,2,FALSE)</f>
        <v>3</v>
      </c>
      <c r="I912" s="255" t="s">
        <v>425</v>
      </c>
      <c r="J912" s="246" t="str">
        <f t="shared" si="237"/>
        <v>T19</v>
      </c>
      <c r="K912" s="246" t="str">
        <f t="shared" si="238"/>
        <v>T19</v>
      </c>
      <c r="L912" s="178">
        <f>VLOOKUP(K912,Threats!$J$4:$K$33,2,FALSE)</f>
        <v>2</v>
      </c>
      <c r="M912" s="178" t="str">
        <f t="shared" si="239"/>
        <v>A20.V20.T19</v>
      </c>
      <c r="N912" s="297">
        <f t="shared" si="242"/>
        <v>6</v>
      </c>
      <c r="O912" s="273">
        <f t="shared" si="240"/>
        <v>6</v>
      </c>
      <c r="P912"/>
    </row>
    <row r="913" spans="1:16" ht="36">
      <c r="A913" s="243" t="s">
        <v>144</v>
      </c>
      <c r="B913" s="244" t="str">
        <f>Assets!$B$25</f>
        <v>Cars / vehicles</v>
      </c>
      <c r="C913" s="245">
        <f>VLOOKUP(A913,Assets!$B$28:$C$47,2,FALSE)</f>
        <v>4</v>
      </c>
      <c r="D913" s="244" t="s">
        <v>471</v>
      </c>
      <c r="E913" s="246" t="str">
        <f t="shared" si="234"/>
        <v>V20</v>
      </c>
      <c r="F913" s="246" t="str">
        <f t="shared" si="235"/>
        <v>V20</v>
      </c>
      <c r="G913" s="253" t="str">
        <f t="shared" si="236"/>
        <v>A20V20</v>
      </c>
      <c r="H913" s="254">
        <f>VLOOKUP(G913,'Assets+Vulnerabilities'!$H$4:$I$318,2,FALSE)</f>
        <v>3</v>
      </c>
      <c r="I913" s="255" t="s">
        <v>432</v>
      </c>
      <c r="J913" s="246" t="str">
        <f t="shared" si="237"/>
        <v>T20</v>
      </c>
      <c r="K913" s="246" t="str">
        <f t="shared" si="238"/>
        <v>T20</v>
      </c>
      <c r="L913" s="178">
        <f>VLOOKUP(K913,Threats!$J$4:$K$33,2,FALSE)</f>
        <v>3</v>
      </c>
      <c r="M913" s="178" t="str">
        <f t="shared" si="239"/>
        <v>A20.V20.T20</v>
      </c>
      <c r="N913" s="297">
        <f t="shared" si="241"/>
        <v>8</v>
      </c>
      <c r="O913" s="273">
        <f t="shared" si="240"/>
        <v>8</v>
      </c>
      <c r="P913"/>
    </row>
    <row r="914" spans="1:16" ht="24">
      <c r="A914" s="243" t="s">
        <v>144</v>
      </c>
      <c r="B914" s="244" t="str">
        <f>Assets!$B$25</f>
        <v>Cars / vehicles</v>
      </c>
      <c r="C914" s="245">
        <f>VLOOKUP(A914,Assets!$B$28:$C$47,2,FALSE)</f>
        <v>4</v>
      </c>
      <c r="D914" s="244" t="s">
        <v>471</v>
      </c>
      <c r="E914" s="246" t="str">
        <f t="shared" si="234"/>
        <v>V20</v>
      </c>
      <c r="F914" s="246" t="str">
        <f t="shared" si="235"/>
        <v>V20</v>
      </c>
      <c r="G914" s="253" t="str">
        <f t="shared" si="236"/>
        <v>A20V20</v>
      </c>
      <c r="H914" s="254">
        <f>VLOOKUP(G914,'Assets+Vulnerabilities'!$H$4:$I$318,2,FALSE)</f>
        <v>3</v>
      </c>
      <c r="I914" s="255" t="s">
        <v>434</v>
      </c>
      <c r="J914" s="246" t="str">
        <f t="shared" si="237"/>
        <v>T24</v>
      </c>
      <c r="K914" s="246" t="str">
        <f t="shared" si="238"/>
        <v>T24</v>
      </c>
      <c r="L914" s="178">
        <f>VLOOKUP(K914,Threats!$J$4:$K$33,2,FALSE)</f>
        <v>3</v>
      </c>
      <c r="M914" s="178" t="str">
        <f t="shared" si="239"/>
        <v>A20.V20.T24</v>
      </c>
      <c r="N914" s="297">
        <f t="shared" si="241"/>
        <v>8</v>
      </c>
      <c r="O914" s="273">
        <f t="shared" si="240"/>
        <v>8</v>
      </c>
      <c r="P914"/>
    </row>
    <row r="915" spans="1:16" ht="24">
      <c r="A915" s="243" t="s">
        <v>144</v>
      </c>
      <c r="B915" s="244" t="str">
        <f>Assets!$B$25</f>
        <v>Cars / vehicles</v>
      </c>
      <c r="C915" s="245">
        <f>VLOOKUP(A915,Assets!$B$28:$C$47,2,FALSE)</f>
        <v>4</v>
      </c>
      <c r="D915" s="244" t="s">
        <v>471</v>
      </c>
      <c r="E915" s="246" t="str">
        <f t="shared" si="234"/>
        <v>V20</v>
      </c>
      <c r="F915" s="246" t="str">
        <f t="shared" si="235"/>
        <v>V20</v>
      </c>
      <c r="G915" s="253" t="str">
        <f t="shared" si="236"/>
        <v>A20V20</v>
      </c>
      <c r="H915" s="254">
        <f>VLOOKUP(G915,'Assets+Vulnerabilities'!$H$4:$I$318,2,FALSE)</f>
        <v>3</v>
      </c>
      <c r="I915" s="255" t="s">
        <v>427</v>
      </c>
      <c r="J915" s="246" t="str">
        <f t="shared" si="237"/>
        <v>T29</v>
      </c>
      <c r="K915" s="246" t="str">
        <f t="shared" si="238"/>
        <v>T29</v>
      </c>
      <c r="L915" s="178">
        <f>VLOOKUP(K915,Threats!$J$4:$K$33,2,FALSE)</f>
        <v>2</v>
      </c>
      <c r="M915" s="178" t="str">
        <f t="shared" si="239"/>
        <v>A20.V20.T29</v>
      </c>
      <c r="N915" s="297">
        <f t="shared" ref="N915:N918" si="243">C915+H915+L915-3</f>
        <v>6</v>
      </c>
      <c r="O915" s="273">
        <f t="shared" si="240"/>
        <v>6</v>
      </c>
      <c r="P915"/>
    </row>
    <row r="916" spans="1:16" ht="24">
      <c r="A916" s="243" t="s">
        <v>144</v>
      </c>
      <c r="B916" s="244" t="str">
        <f>Assets!$B$25</f>
        <v>Cars / vehicles</v>
      </c>
      <c r="C916" s="245">
        <f>VLOOKUP(A916,Assets!$B$28:$C$47,2,FALSE)</f>
        <v>4</v>
      </c>
      <c r="D916" s="244" t="s">
        <v>471</v>
      </c>
      <c r="E916" s="246" t="str">
        <f t="shared" si="234"/>
        <v>V20</v>
      </c>
      <c r="F916" s="246" t="str">
        <f t="shared" si="235"/>
        <v>V20</v>
      </c>
      <c r="G916" s="253" t="str">
        <f t="shared" si="236"/>
        <v>A20V20</v>
      </c>
      <c r="H916" s="254">
        <f>VLOOKUP(G916,'Assets+Vulnerabilities'!$H$4:$I$318,2,FALSE)</f>
        <v>3</v>
      </c>
      <c r="I916" s="255" t="s">
        <v>408</v>
      </c>
      <c r="J916" s="246" t="str">
        <f t="shared" si="237"/>
        <v>T2.</v>
      </c>
      <c r="K916" s="246" t="str">
        <f t="shared" si="238"/>
        <v>T2</v>
      </c>
      <c r="L916" s="178">
        <f>VLOOKUP(K916,Threats!$J$4:$K$33,2,FALSE)</f>
        <v>5</v>
      </c>
      <c r="M916" s="178" t="str">
        <f t="shared" si="239"/>
        <v>A20.V20.T2</v>
      </c>
      <c r="N916" s="297">
        <f t="shared" si="243"/>
        <v>9</v>
      </c>
      <c r="O916" s="273">
        <f t="shared" si="240"/>
        <v>9</v>
      </c>
      <c r="P916"/>
    </row>
    <row r="917" spans="1:16" ht="24">
      <c r="A917" s="243" t="s">
        <v>144</v>
      </c>
      <c r="B917" s="244" t="str">
        <f>Assets!$B$25</f>
        <v>Cars / vehicles</v>
      </c>
      <c r="C917" s="245">
        <f>VLOOKUP(A917,Assets!$B$28:$C$47,2,FALSE)</f>
        <v>4</v>
      </c>
      <c r="D917" s="244" t="s">
        <v>380</v>
      </c>
      <c r="E917" s="246" t="str">
        <f t="shared" si="234"/>
        <v>V28</v>
      </c>
      <c r="F917" s="246" t="str">
        <f t="shared" si="235"/>
        <v>V28</v>
      </c>
      <c r="G917" s="253" t="str">
        <f t="shared" si="236"/>
        <v>A20V28</v>
      </c>
      <c r="H917" s="254">
        <f>VLOOKUP(G917,'Assets+Vulnerabilities'!$H$4:$I$318,2,FALSE)</f>
        <v>3</v>
      </c>
      <c r="I917" s="255" t="s">
        <v>408</v>
      </c>
      <c r="J917" s="246" t="str">
        <f t="shared" si="237"/>
        <v>T2.</v>
      </c>
      <c r="K917" s="246" t="str">
        <f t="shared" si="238"/>
        <v>T2</v>
      </c>
      <c r="L917" s="178">
        <f>VLOOKUP(K917,Threats!$J$4:$K$33,2,FALSE)</f>
        <v>5</v>
      </c>
      <c r="M917" s="178" t="str">
        <f t="shared" si="239"/>
        <v>A20.V28.T2</v>
      </c>
      <c r="N917" s="297">
        <f t="shared" si="243"/>
        <v>9</v>
      </c>
      <c r="O917" s="273">
        <f t="shared" si="240"/>
        <v>9</v>
      </c>
      <c r="P917"/>
    </row>
    <row r="918" spans="1:16" ht="36">
      <c r="A918" s="243" t="s">
        <v>144</v>
      </c>
      <c r="B918" s="244" t="str">
        <f>Assets!$B$25</f>
        <v>Cars / vehicles</v>
      </c>
      <c r="C918" s="245">
        <f>VLOOKUP(A918,Assets!$B$28:$C$47,2,FALSE)</f>
        <v>4</v>
      </c>
      <c r="D918" s="244" t="s">
        <v>380</v>
      </c>
      <c r="E918" s="246" t="str">
        <f t="shared" si="234"/>
        <v>V28</v>
      </c>
      <c r="F918" s="246" t="str">
        <f t="shared" si="235"/>
        <v>V28</v>
      </c>
      <c r="G918" s="253" t="str">
        <f t="shared" si="236"/>
        <v>A20V28</v>
      </c>
      <c r="H918" s="254">
        <f>VLOOKUP(G918,'Assets+Vulnerabilities'!$H$4:$I$318,2,FALSE)</f>
        <v>3</v>
      </c>
      <c r="I918" s="255" t="s">
        <v>150</v>
      </c>
      <c r="J918" s="246" t="str">
        <f t="shared" si="237"/>
        <v>T3.</v>
      </c>
      <c r="K918" s="246" t="str">
        <f t="shared" si="238"/>
        <v>T3</v>
      </c>
      <c r="L918" s="178">
        <f>VLOOKUP(K918,Threats!$J$4:$K$33,2,FALSE)</f>
        <v>4</v>
      </c>
      <c r="M918" s="178" t="str">
        <f t="shared" si="239"/>
        <v>A20.V28.T3</v>
      </c>
      <c r="N918" s="297">
        <f t="shared" si="243"/>
        <v>8</v>
      </c>
      <c r="O918" s="273">
        <f t="shared" si="240"/>
        <v>8</v>
      </c>
      <c r="P918"/>
    </row>
    <row r="919" spans="1:16" ht="24">
      <c r="A919" s="243" t="s">
        <v>144</v>
      </c>
      <c r="B919" s="244" t="str">
        <f>Assets!$B$25</f>
        <v>Cars / vehicles</v>
      </c>
      <c r="C919" s="245">
        <f>VLOOKUP(A919,Assets!$B$28:$C$47,2,FALSE)</f>
        <v>4</v>
      </c>
      <c r="D919" s="244" t="s">
        <v>382</v>
      </c>
      <c r="E919" s="246" t="str">
        <f t="shared" si="234"/>
        <v>V38</v>
      </c>
      <c r="F919" s="246" t="str">
        <f t="shared" si="235"/>
        <v>V38</v>
      </c>
      <c r="G919" s="253" t="str">
        <f t="shared" si="236"/>
        <v>A20V38</v>
      </c>
      <c r="H919" s="254">
        <f>VLOOKUP(G919,'Assets+Vulnerabilities'!$H$4:$I$318,2,FALSE)</f>
        <v>4</v>
      </c>
      <c r="I919" s="255" t="s">
        <v>151</v>
      </c>
      <c r="J919" s="246" t="str">
        <f t="shared" si="237"/>
        <v>T5.</v>
      </c>
      <c r="K919" s="246" t="str">
        <f t="shared" si="238"/>
        <v>T5</v>
      </c>
      <c r="L919" s="178">
        <f>VLOOKUP(K919,Threats!$J$4:$K$33,2,FALSE)</f>
        <v>3</v>
      </c>
      <c r="M919" s="178" t="str">
        <f t="shared" si="239"/>
        <v>A20.V38.T5</v>
      </c>
      <c r="N919" s="297">
        <f t="shared" si="241"/>
        <v>9</v>
      </c>
      <c r="O919" s="273">
        <f t="shared" si="240"/>
        <v>9</v>
      </c>
      <c r="P919"/>
    </row>
    <row r="920" spans="1:16" ht="24">
      <c r="A920" s="243" t="s">
        <v>144</v>
      </c>
      <c r="B920" s="244" t="str">
        <f>Assets!$B$25</f>
        <v>Cars / vehicles</v>
      </c>
      <c r="C920" s="245">
        <f>VLOOKUP(A920,Assets!$B$28:$C$47,2,FALSE)</f>
        <v>4</v>
      </c>
      <c r="D920" s="244" t="s">
        <v>382</v>
      </c>
      <c r="E920" s="246" t="str">
        <f t="shared" si="234"/>
        <v>V38</v>
      </c>
      <c r="F920" s="246" t="str">
        <f t="shared" si="235"/>
        <v>V38</v>
      </c>
      <c r="G920" s="253" t="str">
        <f t="shared" si="236"/>
        <v>A20V38</v>
      </c>
      <c r="H920" s="254">
        <f>VLOOKUP(G920,'Assets+Vulnerabilities'!$H$4:$I$318,2,FALSE)</f>
        <v>4</v>
      </c>
      <c r="I920" s="255" t="s">
        <v>431</v>
      </c>
      <c r="J920" s="246" t="str">
        <f t="shared" si="237"/>
        <v>T6.</v>
      </c>
      <c r="K920" s="246" t="str">
        <f t="shared" si="238"/>
        <v>T6</v>
      </c>
      <c r="L920" s="178">
        <f>VLOOKUP(K920,Threats!$J$4:$K$33,2,FALSE)</f>
        <v>4</v>
      </c>
      <c r="M920" s="178" t="str">
        <f t="shared" si="239"/>
        <v>A20.V38.T6</v>
      </c>
      <c r="N920" s="297">
        <f t="shared" ref="N920:N924" si="244">C920+H920+L920-3</f>
        <v>9</v>
      </c>
      <c r="O920" s="273">
        <f t="shared" si="240"/>
        <v>9</v>
      </c>
      <c r="P920"/>
    </row>
    <row r="921" spans="1:16" ht="24">
      <c r="A921" s="243" t="s">
        <v>144</v>
      </c>
      <c r="B921" s="244" t="str">
        <f>Assets!$B$25</f>
        <v>Cars / vehicles</v>
      </c>
      <c r="C921" s="245">
        <f>VLOOKUP(A921,Assets!$B$28:$C$47,2,FALSE)</f>
        <v>4</v>
      </c>
      <c r="D921" s="244" t="s">
        <v>382</v>
      </c>
      <c r="E921" s="246" t="str">
        <f t="shared" si="234"/>
        <v>V38</v>
      </c>
      <c r="F921" s="246" t="str">
        <f t="shared" si="235"/>
        <v>V38</v>
      </c>
      <c r="G921" s="253" t="str">
        <f t="shared" si="236"/>
        <v>A20V38</v>
      </c>
      <c r="H921" s="254">
        <f>VLOOKUP(G921,'Assets+Vulnerabilities'!$H$4:$I$318,2,FALSE)</f>
        <v>4</v>
      </c>
      <c r="I921" s="255" t="s">
        <v>152</v>
      </c>
      <c r="J921" s="246" t="str">
        <f t="shared" si="237"/>
        <v>T7.</v>
      </c>
      <c r="K921" s="246" t="str">
        <f t="shared" si="238"/>
        <v>T7</v>
      </c>
      <c r="L921" s="178">
        <f>VLOOKUP(K921,Threats!$J$4:$K$33,2,FALSE)</f>
        <v>4</v>
      </c>
      <c r="M921" s="178" t="str">
        <f t="shared" si="239"/>
        <v>A20.V38.T7</v>
      </c>
      <c r="N921" s="297">
        <f t="shared" si="244"/>
        <v>9</v>
      </c>
      <c r="O921" s="273">
        <f t="shared" si="240"/>
        <v>9</v>
      </c>
      <c r="P921"/>
    </row>
    <row r="922" spans="1:16" ht="36">
      <c r="A922" s="243" t="s">
        <v>144</v>
      </c>
      <c r="B922" s="244" t="str">
        <f>Assets!$B$25</f>
        <v>Cars / vehicles</v>
      </c>
      <c r="C922" s="245">
        <f>VLOOKUP(A922,Assets!$B$28:$C$47,2,FALSE)</f>
        <v>4</v>
      </c>
      <c r="D922" s="244" t="s">
        <v>382</v>
      </c>
      <c r="E922" s="246" t="str">
        <f t="shared" si="234"/>
        <v>V38</v>
      </c>
      <c r="F922" s="246" t="str">
        <f t="shared" si="235"/>
        <v>V38</v>
      </c>
      <c r="G922" s="253" t="str">
        <f t="shared" si="236"/>
        <v>A20V38</v>
      </c>
      <c r="H922" s="254">
        <f>VLOOKUP(G922,'Assets+Vulnerabilities'!$H$4:$I$318,2,FALSE)</f>
        <v>4</v>
      </c>
      <c r="I922" s="255" t="s">
        <v>417</v>
      </c>
      <c r="J922" s="246" t="str">
        <f t="shared" si="237"/>
        <v>T8.</v>
      </c>
      <c r="K922" s="246" t="str">
        <f t="shared" si="238"/>
        <v>T8</v>
      </c>
      <c r="L922" s="178">
        <f>VLOOKUP(K922,Threats!$J$4:$K$33,2,FALSE)</f>
        <v>4</v>
      </c>
      <c r="M922" s="178" t="str">
        <f t="shared" si="239"/>
        <v>A20.V38.T8</v>
      </c>
      <c r="N922" s="297">
        <f t="shared" si="244"/>
        <v>9</v>
      </c>
      <c r="O922" s="273">
        <f t="shared" si="240"/>
        <v>9</v>
      </c>
      <c r="P922"/>
    </row>
    <row r="923" spans="1:16" ht="24">
      <c r="A923" s="243" t="s">
        <v>144</v>
      </c>
      <c r="B923" s="244" t="str">
        <f>Assets!$B$25</f>
        <v>Cars / vehicles</v>
      </c>
      <c r="C923" s="245">
        <f>VLOOKUP(A923,Assets!$B$28:$C$47,2,FALSE)</f>
        <v>4</v>
      </c>
      <c r="D923" s="244" t="s">
        <v>382</v>
      </c>
      <c r="E923" s="246" t="str">
        <f t="shared" si="234"/>
        <v>V38</v>
      </c>
      <c r="F923" s="246" t="str">
        <f t="shared" si="235"/>
        <v>V38</v>
      </c>
      <c r="G923" s="253" t="str">
        <f t="shared" si="236"/>
        <v>A20V38</v>
      </c>
      <c r="H923" s="254">
        <f>VLOOKUP(G923,'Assets+Vulnerabilities'!$H$4:$I$318,2,FALSE)</f>
        <v>4</v>
      </c>
      <c r="I923" s="255" t="s">
        <v>418</v>
      </c>
      <c r="J923" s="246" t="str">
        <f t="shared" si="237"/>
        <v>T9.</v>
      </c>
      <c r="K923" s="246" t="str">
        <f t="shared" si="238"/>
        <v>T9</v>
      </c>
      <c r="L923" s="178">
        <f>VLOOKUP(K923,Threats!$J$4:$K$33,2,FALSE)</f>
        <v>3</v>
      </c>
      <c r="M923" s="178" t="str">
        <f t="shared" si="239"/>
        <v>A20.V38.T9</v>
      </c>
      <c r="N923" s="297">
        <f t="shared" si="244"/>
        <v>8</v>
      </c>
      <c r="O923" s="273">
        <f t="shared" si="240"/>
        <v>8</v>
      </c>
      <c r="P923"/>
    </row>
    <row r="924" spans="1:16" ht="24">
      <c r="A924" s="243" t="s">
        <v>144</v>
      </c>
      <c r="B924" s="244" t="str">
        <f>Assets!$B$25</f>
        <v>Cars / vehicles</v>
      </c>
      <c r="C924" s="245">
        <f>VLOOKUP(A924,Assets!$B$28:$C$47,2,FALSE)</f>
        <v>4</v>
      </c>
      <c r="D924" s="244" t="s">
        <v>441</v>
      </c>
      <c r="E924" s="246" t="str">
        <f t="shared" si="234"/>
        <v>V39</v>
      </c>
      <c r="F924" s="246" t="str">
        <f t="shared" si="235"/>
        <v>V39</v>
      </c>
      <c r="G924" s="253" t="str">
        <f t="shared" si="236"/>
        <v>A20V39</v>
      </c>
      <c r="H924" s="254">
        <f>VLOOKUP(G924,'Assets+Vulnerabilities'!$H$4:$I$318,2,FALSE)</f>
        <v>4</v>
      </c>
      <c r="I924" s="255" t="s">
        <v>436</v>
      </c>
      <c r="J924" s="246" t="str">
        <f t="shared" si="237"/>
        <v>T10</v>
      </c>
      <c r="K924" s="246" t="str">
        <f t="shared" si="238"/>
        <v>T10</v>
      </c>
      <c r="L924" s="178">
        <f>VLOOKUP(K924,Threats!$J$4:$K$33,2,FALSE)</f>
        <v>4</v>
      </c>
      <c r="M924" s="178" t="str">
        <f t="shared" si="239"/>
        <v>A20.V39.T10</v>
      </c>
      <c r="N924" s="297">
        <f t="shared" si="244"/>
        <v>9</v>
      </c>
      <c r="O924" s="273">
        <f t="shared" si="240"/>
        <v>9</v>
      </c>
      <c r="P924"/>
    </row>
    <row r="925" spans="1:16" ht="24">
      <c r="A925" s="243" t="s">
        <v>144</v>
      </c>
      <c r="B925" s="244" t="str">
        <f>Assets!$B$25</f>
        <v>Cars / vehicles</v>
      </c>
      <c r="C925" s="245">
        <f>VLOOKUP(A925,Assets!$B$28:$C$47,2,FALSE)</f>
        <v>4</v>
      </c>
      <c r="D925" s="244" t="s">
        <v>441</v>
      </c>
      <c r="E925" s="246" t="str">
        <f t="shared" si="234"/>
        <v>V39</v>
      </c>
      <c r="F925" s="246" t="str">
        <f t="shared" si="235"/>
        <v>V39</v>
      </c>
      <c r="G925" s="253" t="str">
        <f t="shared" si="236"/>
        <v>A20V39</v>
      </c>
      <c r="H925" s="254">
        <f>VLOOKUP(G925,'Assets+Vulnerabilities'!$H$4:$I$318,2,FALSE)</f>
        <v>4</v>
      </c>
      <c r="I925" s="255" t="s">
        <v>409</v>
      </c>
      <c r="J925" s="246" t="str">
        <f t="shared" si="237"/>
        <v>T14</v>
      </c>
      <c r="K925" s="246" t="str">
        <f t="shared" si="238"/>
        <v>T14</v>
      </c>
      <c r="L925" s="178">
        <f>VLOOKUP(K925,Threats!$J$4:$K$33,2,FALSE)</f>
        <v>4</v>
      </c>
      <c r="M925" s="178" t="str">
        <f t="shared" si="239"/>
        <v>A20.V39.T14</v>
      </c>
      <c r="N925" s="297">
        <f t="shared" si="241"/>
        <v>10</v>
      </c>
      <c r="O925" s="273">
        <f t="shared" si="240"/>
        <v>10</v>
      </c>
      <c r="P925"/>
    </row>
    <row r="926" spans="1:16" ht="24">
      <c r="A926" s="243" t="s">
        <v>144</v>
      </c>
      <c r="B926" s="244" t="str">
        <f>Assets!$B$25</f>
        <v>Cars / vehicles</v>
      </c>
      <c r="C926" s="245">
        <f>VLOOKUP(A926,Assets!$B$28:$C$47,2,FALSE)</f>
        <v>4</v>
      </c>
      <c r="D926" s="244" t="s">
        <v>441</v>
      </c>
      <c r="E926" s="246" t="str">
        <f t="shared" si="234"/>
        <v>V39</v>
      </c>
      <c r="F926" s="246" t="str">
        <f t="shared" si="235"/>
        <v>V39</v>
      </c>
      <c r="G926" s="253" t="str">
        <f t="shared" si="236"/>
        <v>A20V39</v>
      </c>
      <c r="H926" s="254">
        <f>VLOOKUP(G926,'Assets+Vulnerabilities'!$H$4:$I$318,2,FALSE)</f>
        <v>4</v>
      </c>
      <c r="I926" s="255" t="s">
        <v>422</v>
      </c>
      <c r="J926" s="246" t="str">
        <f t="shared" si="237"/>
        <v>T15</v>
      </c>
      <c r="K926" s="246" t="str">
        <f t="shared" si="238"/>
        <v>T15</v>
      </c>
      <c r="L926" s="178">
        <f>VLOOKUP(K926,Threats!$J$4:$K$33,2,FALSE)</f>
        <v>3</v>
      </c>
      <c r="M926" s="178" t="str">
        <f t="shared" si="239"/>
        <v>A20.V39.T15</v>
      </c>
      <c r="N926" s="297">
        <f t="shared" si="241"/>
        <v>9</v>
      </c>
      <c r="O926" s="273">
        <f t="shared" si="240"/>
        <v>9</v>
      </c>
      <c r="P926"/>
    </row>
    <row r="927" spans="1:16" ht="24">
      <c r="A927" s="243" t="s">
        <v>144</v>
      </c>
      <c r="B927" s="244" t="str">
        <f>Assets!$B$25</f>
        <v>Cars / vehicles</v>
      </c>
      <c r="C927" s="245">
        <f>VLOOKUP(A927,Assets!$B$28:$C$47,2,FALSE)</f>
        <v>4</v>
      </c>
      <c r="D927" s="244" t="s">
        <v>441</v>
      </c>
      <c r="E927" s="246" t="str">
        <f t="shared" si="234"/>
        <v>V39</v>
      </c>
      <c r="F927" s="246" t="str">
        <f t="shared" si="235"/>
        <v>V39</v>
      </c>
      <c r="G927" s="253" t="str">
        <f t="shared" si="236"/>
        <v>A20V39</v>
      </c>
      <c r="H927" s="254">
        <f>VLOOKUP(G927,'Assets+Vulnerabilities'!$H$4:$I$318,2,FALSE)</f>
        <v>4</v>
      </c>
      <c r="I927" s="255" t="s">
        <v>423</v>
      </c>
      <c r="J927" s="246" t="str">
        <f t="shared" si="237"/>
        <v>T17</v>
      </c>
      <c r="K927" s="246" t="str">
        <f t="shared" si="238"/>
        <v>T17</v>
      </c>
      <c r="L927" s="178">
        <f>VLOOKUP(K927,Threats!$J$4:$K$33,2,FALSE)</f>
        <v>2</v>
      </c>
      <c r="M927" s="178" t="str">
        <f t="shared" si="239"/>
        <v>A20.V39.T17</v>
      </c>
      <c r="N927" s="297">
        <f t="shared" si="241"/>
        <v>8</v>
      </c>
      <c r="O927" s="273">
        <f t="shared" si="240"/>
        <v>8</v>
      </c>
      <c r="P927"/>
    </row>
    <row r="928" spans="1:16" ht="24">
      <c r="A928" s="243" t="s">
        <v>144</v>
      </c>
      <c r="B928" s="244" t="str">
        <f>Assets!$B$25</f>
        <v>Cars / vehicles</v>
      </c>
      <c r="C928" s="245">
        <f>VLOOKUP(A928,Assets!$B$28:$C$47,2,FALSE)</f>
        <v>4</v>
      </c>
      <c r="D928" s="244" t="s">
        <v>441</v>
      </c>
      <c r="E928" s="246" t="str">
        <f t="shared" si="234"/>
        <v>V39</v>
      </c>
      <c r="F928" s="246" t="str">
        <f t="shared" si="235"/>
        <v>V39</v>
      </c>
      <c r="G928" s="253" t="str">
        <f t="shared" si="236"/>
        <v>A20V39</v>
      </c>
      <c r="H928" s="254">
        <f>VLOOKUP(G928,'Assets+Vulnerabilities'!$H$4:$I$318,2,FALSE)</f>
        <v>4</v>
      </c>
      <c r="I928" s="255" t="s">
        <v>424</v>
      </c>
      <c r="J928" s="246" t="str">
        <f t="shared" si="237"/>
        <v>T18</v>
      </c>
      <c r="K928" s="246" t="str">
        <f t="shared" si="238"/>
        <v>T18</v>
      </c>
      <c r="L928" s="178">
        <f>VLOOKUP(K928,Threats!$J$4:$K$33,2,FALSE)</f>
        <v>2</v>
      </c>
      <c r="M928" s="178" t="str">
        <f t="shared" si="239"/>
        <v>A20.V39.T18</v>
      </c>
      <c r="N928" s="297">
        <f t="shared" si="241"/>
        <v>8</v>
      </c>
      <c r="O928" s="273">
        <f t="shared" si="240"/>
        <v>8</v>
      </c>
      <c r="P928"/>
    </row>
    <row r="929" spans="1:16" ht="24">
      <c r="A929" s="243" t="s">
        <v>144</v>
      </c>
      <c r="B929" s="244" t="str">
        <f>Assets!$B$25</f>
        <v>Cars / vehicles</v>
      </c>
      <c r="C929" s="245">
        <f>VLOOKUP(A929,Assets!$B$28:$C$47,2,FALSE)</f>
        <v>4</v>
      </c>
      <c r="D929" s="244" t="s">
        <v>441</v>
      </c>
      <c r="E929" s="246" t="str">
        <f t="shared" si="234"/>
        <v>V39</v>
      </c>
      <c r="F929" s="246" t="str">
        <f t="shared" si="235"/>
        <v>V39</v>
      </c>
      <c r="G929" s="253" t="str">
        <f t="shared" si="236"/>
        <v>A20V39</v>
      </c>
      <c r="H929" s="254">
        <f>VLOOKUP(G929,'Assets+Vulnerabilities'!$H$4:$I$318,2,FALSE)</f>
        <v>4</v>
      </c>
      <c r="I929" s="255" t="s">
        <v>425</v>
      </c>
      <c r="J929" s="246" t="str">
        <f t="shared" si="237"/>
        <v>T19</v>
      </c>
      <c r="K929" s="246" t="str">
        <f t="shared" si="238"/>
        <v>T19</v>
      </c>
      <c r="L929" s="178">
        <f>VLOOKUP(K929,Threats!$J$4:$K$33,2,FALSE)</f>
        <v>2</v>
      </c>
      <c r="M929" s="178" t="str">
        <f t="shared" si="239"/>
        <v>A20.V39.T19</v>
      </c>
      <c r="N929" s="297">
        <f>C929+H929+L929-3</f>
        <v>7</v>
      </c>
      <c r="O929" s="273">
        <f t="shared" si="240"/>
        <v>7</v>
      </c>
      <c r="P929"/>
    </row>
    <row r="930" spans="1:16" ht="36">
      <c r="A930" s="243" t="s">
        <v>144</v>
      </c>
      <c r="B930" s="244" t="str">
        <f>Assets!$B$25</f>
        <v>Cars / vehicles</v>
      </c>
      <c r="C930" s="245">
        <f>VLOOKUP(A930,Assets!$B$28:$C$47,2,FALSE)</f>
        <v>4</v>
      </c>
      <c r="D930" s="244" t="s">
        <v>441</v>
      </c>
      <c r="E930" s="246" t="str">
        <f t="shared" si="234"/>
        <v>V39</v>
      </c>
      <c r="F930" s="246" t="str">
        <f t="shared" si="235"/>
        <v>V39</v>
      </c>
      <c r="G930" s="253" t="str">
        <f t="shared" si="236"/>
        <v>A20V39</v>
      </c>
      <c r="H930" s="254">
        <f>VLOOKUP(G930,'Assets+Vulnerabilities'!$H$4:$I$318,2,FALSE)</f>
        <v>4</v>
      </c>
      <c r="I930" s="255" t="s">
        <v>432</v>
      </c>
      <c r="J930" s="246" t="str">
        <f t="shared" si="237"/>
        <v>T20</v>
      </c>
      <c r="K930" s="246" t="str">
        <f t="shared" si="238"/>
        <v>T20</v>
      </c>
      <c r="L930" s="178">
        <f>VLOOKUP(K930,Threats!$J$4:$K$33,2,FALSE)</f>
        <v>3</v>
      </c>
      <c r="M930" s="178" t="str">
        <f t="shared" si="239"/>
        <v>A20.V39.T20</v>
      </c>
      <c r="N930" s="297">
        <f t="shared" si="241"/>
        <v>9</v>
      </c>
      <c r="O930" s="273">
        <f t="shared" si="240"/>
        <v>9</v>
      </c>
      <c r="P930"/>
    </row>
    <row r="931" spans="1:16" ht="24">
      <c r="A931" s="243" t="s">
        <v>144</v>
      </c>
      <c r="B931" s="244" t="str">
        <f>Assets!$B$25</f>
        <v>Cars / vehicles</v>
      </c>
      <c r="C931" s="245">
        <f>VLOOKUP(A931,Assets!$B$28:$C$47,2,FALSE)</f>
        <v>4</v>
      </c>
      <c r="D931" s="244" t="s">
        <v>441</v>
      </c>
      <c r="E931" s="246" t="str">
        <f t="shared" si="234"/>
        <v>V39</v>
      </c>
      <c r="F931" s="246" t="str">
        <f t="shared" si="235"/>
        <v>V39</v>
      </c>
      <c r="G931" s="253" t="str">
        <f t="shared" si="236"/>
        <v>A20V39</v>
      </c>
      <c r="H931" s="254">
        <f>VLOOKUP(G931,'Assets+Vulnerabilities'!$H$4:$I$318,2,FALSE)</f>
        <v>4</v>
      </c>
      <c r="I931" s="255" t="s">
        <v>426</v>
      </c>
      <c r="J931" s="246" t="str">
        <f t="shared" si="237"/>
        <v>T21</v>
      </c>
      <c r="K931" s="246" t="str">
        <f t="shared" si="238"/>
        <v>T21</v>
      </c>
      <c r="L931" s="178">
        <f>VLOOKUP(K931,Threats!$J$4:$K$33,2,FALSE)</f>
        <v>4</v>
      </c>
      <c r="M931" s="178" t="str">
        <f t="shared" si="239"/>
        <v>A20.V39.T21</v>
      </c>
      <c r="N931" s="297">
        <f t="shared" si="241"/>
        <v>10</v>
      </c>
      <c r="O931" s="273">
        <f t="shared" si="240"/>
        <v>10</v>
      </c>
      <c r="P931"/>
    </row>
    <row r="932" spans="1:16" ht="24">
      <c r="A932" s="243" t="s">
        <v>144</v>
      </c>
      <c r="B932" s="244" t="str">
        <f>Assets!$B$25</f>
        <v>Cars / vehicles</v>
      </c>
      <c r="C932" s="245">
        <f>VLOOKUP(A932,Assets!$B$28:$C$47,2,FALSE)</f>
        <v>4</v>
      </c>
      <c r="D932" s="244" t="s">
        <v>441</v>
      </c>
      <c r="E932" s="246" t="str">
        <f t="shared" si="234"/>
        <v>V39</v>
      </c>
      <c r="F932" s="246" t="str">
        <f t="shared" si="235"/>
        <v>V39</v>
      </c>
      <c r="G932" s="253" t="str">
        <f t="shared" si="236"/>
        <v>A20V39</v>
      </c>
      <c r="H932" s="254">
        <f>VLOOKUP(G932,'Assets+Vulnerabilities'!$H$4:$I$318,2,FALSE)</f>
        <v>4</v>
      </c>
      <c r="I932" s="255" t="s">
        <v>434</v>
      </c>
      <c r="J932" s="246" t="str">
        <f t="shared" si="237"/>
        <v>T24</v>
      </c>
      <c r="K932" s="246" t="str">
        <f t="shared" si="238"/>
        <v>T24</v>
      </c>
      <c r="L932" s="178">
        <f>VLOOKUP(K932,Threats!$J$4:$K$33,2,FALSE)</f>
        <v>3</v>
      </c>
      <c r="M932" s="178" t="str">
        <f t="shared" si="239"/>
        <v>A20.V39.T24</v>
      </c>
      <c r="N932" s="297">
        <f t="shared" si="241"/>
        <v>9</v>
      </c>
      <c r="O932" s="273">
        <f t="shared" si="240"/>
        <v>9</v>
      </c>
      <c r="P932"/>
    </row>
    <row r="933" spans="1:16" ht="24">
      <c r="A933" s="243" t="s">
        <v>144</v>
      </c>
      <c r="B933" s="244" t="str">
        <f>Assets!$B$25</f>
        <v>Cars / vehicles</v>
      </c>
      <c r="C933" s="245">
        <f>VLOOKUP(A933,Assets!$B$28:$C$47,2,FALSE)</f>
        <v>4</v>
      </c>
      <c r="D933" s="244" t="s">
        <v>441</v>
      </c>
      <c r="E933" s="246" t="str">
        <f t="shared" si="234"/>
        <v>V39</v>
      </c>
      <c r="F933" s="246" t="str">
        <f t="shared" si="235"/>
        <v>V39</v>
      </c>
      <c r="G933" s="253" t="str">
        <f t="shared" si="236"/>
        <v>A20V39</v>
      </c>
      <c r="H933" s="254">
        <f>VLOOKUP(G933,'Assets+Vulnerabilities'!$H$4:$I$318,2,FALSE)</f>
        <v>4</v>
      </c>
      <c r="I933" s="255" t="s">
        <v>427</v>
      </c>
      <c r="J933" s="246" t="str">
        <f t="shared" si="237"/>
        <v>T29</v>
      </c>
      <c r="K933" s="246" t="str">
        <f t="shared" si="238"/>
        <v>T29</v>
      </c>
      <c r="L933" s="178">
        <f>VLOOKUP(K933,Threats!$J$4:$K$33,2,FALSE)</f>
        <v>2</v>
      </c>
      <c r="M933" s="178" t="str">
        <f t="shared" si="239"/>
        <v>A20.V39.T29</v>
      </c>
      <c r="N933" s="297">
        <f>C933+H933+L933-3</f>
        <v>7</v>
      </c>
      <c r="O933" s="273">
        <f t="shared" si="240"/>
        <v>7</v>
      </c>
      <c r="P933"/>
    </row>
    <row r="934" spans="1:16" ht="24">
      <c r="A934" s="243" t="s">
        <v>85</v>
      </c>
      <c r="B934" s="244" t="str">
        <f>Assets!$B$8</f>
        <v>Luggage and goods handling</v>
      </c>
      <c r="C934" s="245">
        <f>VLOOKUP(A934,Assets!$B$28:$C$47,2,FALSE)</f>
        <v>3.4</v>
      </c>
      <c r="D934" s="244" t="s">
        <v>390</v>
      </c>
      <c r="E934" s="246" t="str">
        <f t="shared" si="234"/>
        <v>V13</v>
      </c>
      <c r="F934" s="246" t="str">
        <f t="shared" si="235"/>
        <v>V13</v>
      </c>
      <c r="G934" s="253" t="str">
        <f t="shared" si="236"/>
        <v>A3V13</v>
      </c>
      <c r="H934" s="254">
        <f>VLOOKUP(G934,'Assets+Vulnerabilities'!$H$4:$I$318,2,FALSE)</f>
        <v>2</v>
      </c>
      <c r="I934" s="255" t="s">
        <v>410</v>
      </c>
      <c r="J934" s="246" t="str">
        <f t="shared" si="237"/>
        <v>T1.</v>
      </c>
      <c r="K934" s="246" t="str">
        <f t="shared" si="238"/>
        <v>T1</v>
      </c>
      <c r="L934" s="178">
        <f>VLOOKUP(K934,Threats!$J$4:$K$33,2,FALSE)</f>
        <v>3</v>
      </c>
      <c r="M934" s="178" t="str">
        <f t="shared" si="239"/>
        <v>A3.V13.T1</v>
      </c>
      <c r="N934" s="297">
        <f t="shared" si="241"/>
        <v>6.4</v>
      </c>
      <c r="O934" s="273">
        <f t="shared" si="240"/>
        <v>6</v>
      </c>
      <c r="P934"/>
    </row>
    <row r="935" spans="1:16" ht="24">
      <c r="A935" s="243" t="s">
        <v>85</v>
      </c>
      <c r="B935" s="244" t="str">
        <f>Assets!$B$8</f>
        <v>Luggage and goods handling</v>
      </c>
      <c r="C935" s="245">
        <f>VLOOKUP(A935,Assets!$B$28:$C$47,2,FALSE)</f>
        <v>3.4</v>
      </c>
      <c r="D935" s="244" t="s">
        <v>390</v>
      </c>
      <c r="E935" s="246" t="str">
        <f t="shared" si="234"/>
        <v>V13</v>
      </c>
      <c r="F935" s="246" t="str">
        <f t="shared" si="235"/>
        <v>V13</v>
      </c>
      <c r="G935" s="253" t="str">
        <f t="shared" si="236"/>
        <v>A3V13</v>
      </c>
      <c r="H935" s="254">
        <f>VLOOKUP(G935,'Assets+Vulnerabilities'!$H$4:$I$318,2,FALSE)</f>
        <v>2</v>
      </c>
      <c r="I935" s="255" t="s">
        <v>408</v>
      </c>
      <c r="J935" s="246" t="str">
        <f t="shared" si="237"/>
        <v>T2.</v>
      </c>
      <c r="K935" s="246" t="str">
        <f t="shared" si="238"/>
        <v>T2</v>
      </c>
      <c r="L935" s="178">
        <f>VLOOKUP(K935,Threats!$J$4:$K$33,2,FALSE)</f>
        <v>5</v>
      </c>
      <c r="M935" s="178" t="str">
        <f t="shared" si="239"/>
        <v>A3.V13.T2</v>
      </c>
      <c r="N935" s="297">
        <f t="shared" ref="N935:N936" si="245">C935+H935+L935-3</f>
        <v>7.4</v>
      </c>
      <c r="O935" s="273">
        <f t="shared" si="240"/>
        <v>7</v>
      </c>
      <c r="P935"/>
    </row>
    <row r="936" spans="1:16" ht="24">
      <c r="A936" s="243" t="s">
        <v>85</v>
      </c>
      <c r="B936" s="244" t="str">
        <f>Assets!$B$8</f>
        <v>Luggage and goods handling</v>
      </c>
      <c r="C936" s="245">
        <f>VLOOKUP(A936,Assets!$B$28:$C$47,2,FALSE)</f>
        <v>3.4</v>
      </c>
      <c r="D936" s="244" t="s">
        <v>390</v>
      </c>
      <c r="E936" s="246" t="str">
        <f t="shared" si="234"/>
        <v>V13</v>
      </c>
      <c r="F936" s="246" t="str">
        <f t="shared" si="235"/>
        <v>V13</v>
      </c>
      <c r="G936" s="253" t="str">
        <f t="shared" si="236"/>
        <v>A3V13</v>
      </c>
      <c r="H936" s="254">
        <f>VLOOKUP(G936,'Assets+Vulnerabilities'!$H$4:$I$318,2,FALSE)</f>
        <v>2</v>
      </c>
      <c r="I936" s="255" t="s">
        <v>411</v>
      </c>
      <c r="J936" s="246" t="str">
        <f t="shared" si="237"/>
        <v>T4.</v>
      </c>
      <c r="K936" s="246" t="str">
        <f t="shared" si="238"/>
        <v>T4</v>
      </c>
      <c r="L936" s="178">
        <f>VLOOKUP(K936,Threats!$J$4:$K$33,2,FALSE)</f>
        <v>3</v>
      </c>
      <c r="M936" s="178" t="str">
        <f t="shared" si="239"/>
        <v>A3.V13.T4</v>
      </c>
      <c r="N936" s="297">
        <f t="shared" si="245"/>
        <v>5.4</v>
      </c>
      <c r="O936" s="273">
        <f t="shared" si="240"/>
        <v>5</v>
      </c>
      <c r="P936"/>
    </row>
    <row r="937" spans="1:16" ht="24">
      <c r="A937" s="243" t="s">
        <v>85</v>
      </c>
      <c r="B937" s="244" t="str">
        <f>Assets!$B$8</f>
        <v>Luggage and goods handling</v>
      </c>
      <c r="C937" s="245">
        <f>VLOOKUP(A937,Assets!$B$28:$C$47,2,FALSE)</f>
        <v>3.4</v>
      </c>
      <c r="D937" s="244" t="s">
        <v>390</v>
      </c>
      <c r="E937" s="246" t="str">
        <f t="shared" si="234"/>
        <v>V13</v>
      </c>
      <c r="F937" s="246" t="str">
        <f t="shared" si="235"/>
        <v>V13</v>
      </c>
      <c r="G937" s="253" t="str">
        <f t="shared" si="236"/>
        <v>A3V13</v>
      </c>
      <c r="H937" s="254">
        <f>VLOOKUP(G937,'Assets+Vulnerabilities'!$H$4:$I$318,2,FALSE)</f>
        <v>2</v>
      </c>
      <c r="I937" s="255" t="s">
        <v>151</v>
      </c>
      <c r="J937" s="246" t="str">
        <f t="shared" si="237"/>
        <v>T5.</v>
      </c>
      <c r="K937" s="246" t="str">
        <f t="shared" si="238"/>
        <v>T5</v>
      </c>
      <c r="L937" s="178">
        <f>VLOOKUP(K937,Threats!$J$4:$K$33,2,FALSE)</f>
        <v>3</v>
      </c>
      <c r="M937" s="178" t="str">
        <f t="shared" si="239"/>
        <v>A3.V13.T5</v>
      </c>
      <c r="N937" s="297">
        <f t="shared" si="241"/>
        <v>6.4</v>
      </c>
      <c r="O937" s="273">
        <f t="shared" si="240"/>
        <v>6</v>
      </c>
      <c r="P937"/>
    </row>
    <row r="938" spans="1:16" ht="24">
      <c r="A938" s="243" t="s">
        <v>85</v>
      </c>
      <c r="B938" s="244" t="str">
        <f>Assets!$B$8</f>
        <v>Luggage and goods handling</v>
      </c>
      <c r="C938" s="245">
        <f>VLOOKUP(A938,Assets!$B$28:$C$47,2,FALSE)</f>
        <v>3.4</v>
      </c>
      <c r="D938" s="244" t="s">
        <v>390</v>
      </c>
      <c r="E938" s="246" t="str">
        <f t="shared" si="234"/>
        <v>V13</v>
      </c>
      <c r="F938" s="246" t="str">
        <f t="shared" si="235"/>
        <v>V13</v>
      </c>
      <c r="G938" s="253" t="str">
        <f t="shared" si="236"/>
        <v>A3V13</v>
      </c>
      <c r="H938" s="254">
        <f>VLOOKUP(G938,'Assets+Vulnerabilities'!$H$4:$I$318,2,FALSE)</f>
        <v>2</v>
      </c>
      <c r="I938" s="255" t="s">
        <v>422</v>
      </c>
      <c r="J938" s="246" t="str">
        <f t="shared" si="237"/>
        <v>T15</v>
      </c>
      <c r="K938" s="246" t="str">
        <f t="shared" si="238"/>
        <v>T15</v>
      </c>
      <c r="L938" s="178">
        <f>VLOOKUP(K938,Threats!$J$4:$K$33,2,FALSE)</f>
        <v>3</v>
      </c>
      <c r="M938" s="178" t="str">
        <f t="shared" si="239"/>
        <v>A3.V13.T15</v>
      </c>
      <c r="N938" s="297">
        <f t="shared" si="241"/>
        <v>6.4</v>
      </c>
      <c r="O938" s="273">
        <f t="shared" si="240"/>
        <v>6</v>
      </c>
      <c r="P938"/>
    </row>
    <row r="939" spans="1:16" ht="24">
      <c r="A939" s="243" t="s">
        <v>85</v>
      </c>
      <c r="B939" s="244" t="str">
        <f>Assets!$B$8</f>
        <v>Luggage and goods handling</v>
      </c>
      <c r="C939" s="245">
        <f>VLOOKUP(A939,Assets!$B$28:$C$47,2,FALSE)</f>
        <v>3.4</v>
      </c>
      <c r="D939" s="244" t="s">
        <v>390</v>
      </c>
      <c r="E939" s="246" t="str">
        <f t="shared" si="234"/>
        <v>V13</v>
      </c>
      <c r="F939" s="246" t="str">
        <f t="shared" si="235"/>
        <v>V13</v>
      </c>
      <c r="G939" s="253" t="str">
        <f t="shared" si="236"/>
        <v>A3V13</v>
      </c>
      <c r="H939" s="254">
        <f>VLOOKUP(G939,'Assets+Vulnerabilities'!$H$4:$I$318,2,FALSE)</f>
        <v>2</v>
      </c>
      <c r="I939" s="255" t="s">
        <v>423</v>
      </c>
      <c r="J939" s="246" t="str">
        <f t="shared" si="237"/>
        <v>T17</v>
      </c>
      <c r="K939" s="246" t="str">
        <f t="shared" si="238"/>
        <v>T17</v>
      </c>
      <c r="L939" s="178">
        <f>VLOOKUP(K939,Threats!$J$4:$K$33,2,FALSE)</f>
        <v>2</v>
      </c>
      <c r="M939" s="178" t="str">
        <f t="shared" si="239"/>
        <v>A3.V13.T17</v>
      </c>
      <c r="N939" s="297">
        <f t="shared" si="241"/>
        <v>5.4</v>
      </c>
      <c r="O939" s="273">
        <f t="shared" si="240"/>
        <v>5</v>
      </c>
      <c r="P939"/>
    </row>
    <row r="940" spans="1:16" ht="24">
      <c r="A940" s="243" t="s">
        <v>85</v>
      </c>
      <c r="B940" s="244" t="str">
        <f>Assets!$B$8</f>
        <v>Luggage and goods handling</v>
      </c>
      <c r="C940" s="245">
        <f>VLOOKUP(A940,Assets!$B$28:$C$47,2,FALSE)</f>
        <v>3.4</v>
      </c>
      <c r="D940" s="244" t="s">
        <v>390</v>
      </c>
      <c r="E940" s="246" t="str">
        <f t="shared" si="234"/>
        <v>V13</v>
      </c>
      <c r="F940" s="246" t="str">
        <f t="shared" si="235"/>
        <v>V13</v>
      </c>
      <c r="G940" s="253" t="str">
        <f t="shared" si="236"/>
        <v>A3V13</v>
      </c>
      <c r="H940" s="254">
        <f>VLOOKUP(G940,'Assets+Vulnerabilities'!$H$4:$I$318,2,FALSE)</f>
        <v>2</v>
      </c>
      <c r="I940" s="255" t="s">
        <v>424</v>
      </c>
      <c r="J940" s="246" t="str">
        <f t="shared" si="237"/>
        <v>T18</v>
      </c>
      <c r="K940" s="246" t="str">
        <f t="shared" si="238"/>
        <v>T18</v>
      </c>
      <c r="L940" s="178">
        <f>VLOOKUP(K940,Threats!$J$4:$K$33,2,FALSE)</f>
        <v>2</v>
      </c>
      <c r="M940" s="178" t="str">
        <f t="shared" si="239"/>
        <v>A3.V13.T18</v>
      </c>
      <c r="N940" s="297">
        <f t="shared" si="241"/>
        <v>5.4</v>
      </c>
      <c r="O940" s="273">
        <f t="shared" si="240"/>
        <v>5</v>
      </c>
      <c r="P940"/>
    </row>
    <row r="941" spans="1:16" ht="24">
      <c r="A941" s="243" t="s">
        <v>85</v>
      </c>
      <c r="B941" s="244" t="str">
        <f>Assets!$B$8</f>
        <v>Luggage and goods handling</v>
      </c>
      <c r="C941" s="245">
        <f>VLOOKUP(A941,Assets!$B$28:$C$47,2,FALSE)</f>
        <v>3.4</v>
      </c>
      <c r="D941" s="244" t="s">
        <v>390</v>
      </c>
      <c r="E941" s="246" t="str">
        <f t="shared" si="234"/>
        <v>V13</v>
      </c>
      <c r="F941" s="246" t="str">
        <f t="shared" si="235"/>
        <v>V13</v>
      </c>
      <c r="G941" s="253" t="str">
        <f t="shared" si="236"/>
        <v>A3V13</v>
      </c>
      <c r="H941" s="254">
        <f>VLOOKUP(G941,'Assets+Vulnerabilities'!$H$4:$I$318,2,FALSE)</f>
        <v>2</v>
      </c>
      <c r="I941" s="255" t="s">
        <v>425</v>
      </c>
      <c r="J941" s="246" t="str">
        <f t="shared" si="237"/>
        <v>T19</v>
      </c>
      <c r="K941" s="246" t="str">
        <f t="shared" si="238"/>
        <v>T19</v>
      </c>
      <c r="L941" s="178">
        <f>VLOOKUP(K941,Threats!$J$4:$K$33,2,FALSE)</f>
        <v>2</v>
      </c>
      <c r="M941" s="178" t="str">
        <f t="shared" si="239"/>
        <v>A3.V13.T19</v>
      </c>
      <c r="N941" s="297">
        <f>C941+H941+L941-3</f>
        <v>4.4000000000000004</v>
      </c>
      <c r="O941" s="273">
        <f t="shared" si="240"/>
        <v>4</v>
      </c>
      <c r="P941"/>
    </row>
    <row r="942" spans="1:16" ht="36">
      <c r="A942" s="243" t="s">
        <v>85</v>
      </c>
      <c r="B942" s="244" t="str">
        <f>Assets!$B$8</f>
        <v>Luggage and goods handling</v>
      </c>
      <c r="C942" s="245">
        <f>VLOOKUP(A942,Assets!$B$28:$C$47,2,FALSE)</f>
        <v>3.4</v>
      </c>
      <c r="D942" s="244" t="s">
        <v>390</v>
      </c>
      <c r="E942" s="246" t="str">
        <f t="shared" si="234"/>
        <v>V13</v>
      </c>
      <c r="F942" s="246" t="str">
        <f t="shared" si="235"/>
        <v>V13</v>
      </c>
      <c r="G942" s="253" t="str">
        <f t="shared" si="236"/>
        <v>A3V13</v>
      </c>
      <c r="H942" s="254">
        <f>VLOOKUP(G942,'Assets+Vulnerabilities'!$H$4:$I$318,2,FALSE)</f>
        <v>2</v>
      </c>
      <c r="I942" s="255" t="s">
        <v>432</v>
      </c>
      <c r="J942" s="246" t="str">
        <f t="shared" si="237"/>
        <v>T20</v>
      </c>
      <c r="K942" s="246" t="str">
        <f t="shared" si="238"/>
        <v>T20</v>
      </c>
      <c r="L942" s="178">
        <f>VLOOKUP(K942,Threats!$J$4:$K$33,2,FALSE)</f>
        <v>3</v>
      </c>
      <c r="M942" s="178" t="str">
        <f t="shared" si="239"/>
        <v>A3.V13.T20</v>
      </c>
      <c r="N942" s="297">
        <f t="shared" si="241"/>
        <v>6.4</v>
      </c>
      <c r="O942" s="273">
        <f t="shared" si="240"/>
        <v>6</v>
      </c>
      <c r="P942"/>
    </row>
    <row r="943" spans="1:16" ht="24">
      <c r="A943" s="243" t="s">
        <v>85</v>
      </c>
      <c r="B943" s="244" t="str">
        <f>Assets!$B$8</f>
        <v>Luggage and goods handling</v>
      </c>
      <c r="C943" s="245">
        <f>VLOOKUP(A943,Assets!$B$28:$C$47,2,FALSE)</f>
        <v>3.4</v>
      </c>
      <c r="D943" s="244" t="s">
        <v>390</v>
      </c>
      <c r="E943" s="246" t="str">
        <f t="shared" si="234"/>
        <v>V13</v>
      </c>
      <c r="F943" s="246" t="str">
        <f t="shared" si="235"/>
        <v>V13</v>
      </c>
      <c r="G943" s="253" t="str">
        <f t="shared" si="236"/>
        <v>A3V13</v>
      </c>
      <c r="H943" s="254">
        <f>VLOOKUP(G943,'Assets+Vulnerabilities'!$H$4:$I$318,2,FALSE)</f>
        <v>2</v>
      </c>
      <c r="I943" s="255" t="s">
        <v>426</v>
      </c>
      <c r="J943" s="246" t="str">
        <f t="shared" si="237"/>
        <v>T21</v>
      </c>
      <c r="K943" s="246" t="str">
        <f t="shared" si="238"/>
        <v>T21</v>
      </c>
      <c r="L943" s="178">
        <f>VLOOKUP(K943,Threats!$J$4:$K$33,2,FALSE)</f>
        <v>4</v>
      </c>
      <c r="M943" s="178" t="str">
        <f t="shared" si="239"/>
        <v>A3.V13.T21</v>
      </c>
      <c r="N943" s="297">
        <f t="shared" si="241"/>
        <v>7.4</v>
      </c>
      <c r="O943" s="273">
        <f t="shared" si="240"/>
        <v>7</v>
      </c>
      <c r="P943"/>
    </row>
    <row r="944" spans="1:16" ht="24">
      <c r="A944" s="243" t="s">
        <v>85</v>
      </c>
      <c r="B944" s="244" t="str">
        <f>Assets!$B$8</f>
        <v>Luggage and goods handling</v>
      </c>
      <c r="C944" s="245">
        <f>VLOOKUP(A944,Assets!$B$28:$C$47,2,FALSE)</f>
        <v>3.4</v>
      </c>
      <c r="D944" s="244" t="s">
        <v>390</v>
      </c>
      <c r="E944" s="246" t="str">
        <f t="shared" si="234"/>
        <v>V13</v>
      </c>
      <c r="F944" s="246" t="str">
        <f t="shared" si="235"/>
        <v>V13</v>
      </c>
      <c r="G944" s="253" t="str">
        <f t="shared" si="236"/>
        <v>A3V13</v>
      </c>
      <c r="H944" s="254">
        <f>VLOOKUP(G944,'Assets+Vulnerabilities'!$H$4:$I$318,2,FALSE)</f>
        <v>2</v>
      </c>
      <c r="I944" s="255" t="s">
        <v>410</v>
      </c>
      <c r="J944" s="246" t="str">
        <f t="shared" si="237"/>
        <v>T1.</v>
      </c>
      <c r="K944" s="246" t="str">
        <f t="shared" si="238"/>
        <v>T1</v>
      </c>
      <c r="L944" s="178">
        <f>VLOOKUP(K944,Threats!$J$4:$K$33,2,FALSE)</f>
        <v>3</v>
      </c>
      <c r="M944" s="178" t="str">
        <f t="shared" si="239"/>
        <v>A3.V13.T1</v>
      </c>
      <c r="N944" s="297">
        <f t="shared" si="241"/>
        <v>6.4</v>
      </c>
      <c r="O944" s="273">
        <f t="shared" si="240"/>
        <v>6</v>
      </c>
      <c r="P944"/>
    </row>
    <row r="945" spans="1:16" ht="24">
      <c r="A945" s="243" t="s">
        <v>85</v>
      </c>
      <c r="B945" s="244" t="str">
        <f>Assets!$B$8</f>
        <v>Luggage and goods handling</v>
      </c>
      <c r="C945" s="245">
        <f>VLOOKUP(A945,Assets!$B$28:$C$47,2,FALSE)</f>
        <v>3.4</v>
      </c>
      <c r="D945" s="244" t="s">
        <v>390</v>
      </c>
      <c r="E945" s="246" t="str">
        <f t="shared" si="234"/>
        <v>V13</v>
      </c>
      <c r="F945" s="246" t="str">
        <f t="shared" si="235"/>
        <v>V13</v>
      </c>
      <c r="G945" s="253" t="str">
        <f t="shared" si="236"/>
        <v>A3V13</v>
      </c>
      <c r="H945" s="254">
        <f>VLOOKUP(G945,'Assets+Vulnerabilities'!$H$4:$I$318,2,FALSE)</f>
        <v>2</v>
      </c>
      <c r="I945" s="255" t="s">
        <v>408</v>
      </c>
      <c r="J945" s="246" t="str">
        <f t="shared" si="237"/>
        <v>T2.</v>
      </c>
      <c r="K945" s="246" t="str">
        <f t="shared" si="238"/>
        <v>T2</v>
      </c>
      <c r="L945" s="178">
        <f>VLOOKUP(K945,Threats!$J$4:$K$33,2,FALSE)</f>
        <v>5</v>
      </c>
      <c r="M945" s="178" t="str">
        <f t="shared" si="239"/>
        <v>A3.V13.T2</v>
      </c>
      <c r="N945" s="297">
        <f t="shared" ref="N945:N946" si="246">C945+H945+L945-3</f>
        <v>7.4</v>
      </c>
      <c r="O945" s="273">
        <f t="shared" si="240"/>
        <v>7</v>
      </c>
      <c r="P945"/>
    </row>
    <row r="946" spans="1:16" ht="24">
      <c r="A946" s="243" t="s">
        <v>85</v>
      </c>
      <c r="B946" s="244" t="str">
        <f>Assets!$B$8</f>
        <v>Luggage and goods handling</v>
      </c>
      <c r="C946" s="245">
        <f>VLOOKUP(A946,Assets!$B$28:$C$47,2,FALSE)</f>
        <v>3.4</v>
      </c>
      <c r="D946" s="244" t="s">
        <v>390</v>
      </c>
      <c r="E946" s="246" t="str">
        <f t="shared" si="234"/>
        <v>V13</v>
      </c>
      <c r="F946" s="246" t="str">
        <f t="shared" si="235"/>
        <v>V13</v>
      </c>
      <c r="G946" s="253" t="str">
        <f t="shared" si="236"/>
        <v>A3V13</v>
      </c>
      <c r="H946" s="254">
        <f>VLOOKUP(G946,'Assets+Vulnerabilities'!$H$4:$I$318,2,FALSE)</f>
        <v>2</v>
      </c>
      <c r="I946" s="255" t="s">
        <v>411</v>
      </c>
      <c r="J946" s="246" t="str">
        <f t="shared" si="237"/>
        <v>T4.</v>
      </c>
      <c r="K946" s="246" t="str">
        <f t="shared" si="238"/>
        <v>T4</v>
      </c>
      <c r="L946" s="178">
        <f>VLOOKUP(K946,Threats!$J$4:$K$33,2,FALSE)</f>
        <v>3</v>
      </c>
      <c r="M946" s="178" t="str">
        <f t="shared" si="239"/>
        <v>A3.V13.T4</v>
      </c>
      <c r="N946" s="297">
        <f t="shared" si="246"/>
        <v>5.4</v>
      </c>
      <c r="O946" s="273">
        <f t="shared" si="240"/>
        <v>5</v>
      </c>
      <c r="P946"/>
    </row>
    <row r="947" spans="1:16" ht="24">
      <c r="A947" s="243" t="s">
        <v>85</v>
      </c>
      <c r="B947" s="244" t="str">
        <f>Assets!$B$8</f>
        <v>Luggage and goods handling</v>
      </c>
      <c r="C947" s="245">
        <f>VLOOKUP(A947,Assets!$B$28:$C$47,2,FALSE)</f>
        <v>3.4</v>
      </c>
      <c r="D947" s="244" t="s">
        <v>390</v>
      </c>
      <c r="E947" s="246" t="str">
        <f t="shared" si="234"/>
        <v>V13</v>
      </c>
      <c r="F947" s="246" t="str">
        <f t="shared" si="235"/>
        <v>V13</v>
      </c>
      <c r="G947" s="253" t="str">
        <f t="shared" si="236"/>
        <v>A3V13</v>
      </c>
      <c r="H947" s="254">
        <f>VLOOKUP(G947,'Assets+Vulnerabilities'!$H$4:$I$318,2,FALSE)</f>
        <v>2</v>
      </c>
      <c r="I947" s="255" t="s">
        <v>151</v>
      </c>
      <c r="J947" s="246" t="str">
        <f t="shared" si="237"/>
        <v>T5.</v>
      </c>
      <c r="K947" s="246" t="str">
        <f t="shared" si="238"/>
        <v>T5</v>
      </c>
      <c r="L947" s="178">
        <f>VLOOKUP(K947,Threats!$J$4:$K$33,2,FALSE)</f>
        <v>3</v>
      </c>
      <c r="M947" s="178" t="str">
        <f t="shared" si="239"/>
        <v>A3.V13.T5</v>
      </c>
      <c r="N947" s="297">
        <f t="shared" si="241"/>
        <v>6.4</v>
      </c>
      <c r="O947" s="273">
        <f t="shared" si="240"/>
        <v>6</v>
      </c>
      <c r="P947"/>
    </row>
    <row r="948" spans="1:16" ht="24">
      <c r="A948" s="243" t="s">
        <v>85</v>
      </c>
      <c r="B948" s="244" t="str">
        <f>Assets!$B$8</f>
        <v>Luggage and goods handling</v>
      </c>
      <c r="C948" s="245">
        <f>VLOOKUP(A948,Assets!$B$28:$C$47,2,FALSE)</f>
        <v>3.4</v>
      </c>
      <c r="D948" s="244" t="s">
        <v>390</v>
      </c>
      <c r="E948" s="246" t="str">
        <f t="shared" si="234"/>
        <v>V13</v>
      </c>
      <c r="F948" s="246" t="str">
        <f t="shared" si="235"/>
        <v>V13</v>
      </c>
      <c r="G948" s="253" t="str">
        <f t="shared" si="236"/>
        <v>A3V13</v>
      </c>
      <c r="H948" s="254">
        <f>VLOOKUP(G948,'Assets+Vulnerabilities'!$H$4:$I$318,2,FALSE)</f>
        <v>2</v>
      </c>
      <c r="I948" s="255" t="s">
        <v>422</v>
      </c>
      <c r="J948" s="246" t="str">
        <f t="shared" si="237"/>
        <v>T15</v>
      </c>
      <c r="K948" s="246" t="str">
        <f t="shared" si="238"/>
        <v>T15</v>
      </c>
      <c r="L948" s="178">
        <f>VLOOKUP(K948,Threats!$J$4:$K$33,2,FALSE)</f>
        <v>3</v>
      </c>
      <c r="M948" s="178" t="str">
        <f t="shared" si="239"/>
        <v>A3.V13.T15</v>
      </c>
      <c r="N948" s="297">
        <f t="shared" si="241"/>
        <v>6.4</v>
      </c>
      <c r="O948" s="273">
        <f t="shared" si="240"/>
        <v>6</v>
      </c>
      <c r="P948"/>
    </row>
    <row r="949" spans="1:16" ht="24">
      <c r="A949" s="243" t="s">
        <v>85</v>
      </c>
      <c r="B949" s="244" t="str">
        <f>Assets!$B$8</f>
        <v>Luggage and goods handling</v>
      </c>
      <c r="C949" s="245">
        <f>VLOOKUP(A949,Assets!$B$28:$C$47,2,FALSE)</f>
        <v>3.4</v>
      </c>
      <c r="D949" s="244" t="s">
        <v>390</v>
      </c>
      <c r="E949" s="246" t="str">
        <f t="shared" si="234"/>
        <v>V13</v>
      </c>
      <c r="F949" s="246" t="str">
        <f t="shared" si="235"/>
        <v>V13</v>
      </c>
      <c r="G949" s="253" t="str">
        <f t="shared" si="236"/>
        <v>A3V13</v>
      </c>
      <c r="H949" s="254">
        <f>VLOOKUP(G949,'Assets+Vulnerabilities'!$H$4:$I$318,2,FALSE)</f>
        <v>2</v>
      </c>
      <c r="I949" s="255" t="s">
        <v>423</v>
      </c>
      <c r="J949" s="246" t="str">
        <f t="shared" si="237"/>
        <v>T17</v>
      </c>
      <c r="K949" s="246" t="str">
        <f t="shared" si="238"/>
        <v>T17</v>
      </c>
      <c r="L949" s="178">
        <f>VLOOKUP(K949,Threats!$J$4:$K$33,2,FALSE)</f>
        <v>2</v>
      </c>
      <c r="M949" s="178" t="str">
        <f t="shared" si="239"/>
        <v>A3.V13.T17</v>
      </c>
      <c r="N949" s="297">
        <f t="shared" si="241"/>
        <v>5.4</v>
      </c>
      <c r="O949" s="273">
        <f t="shared" si="240"/>
        <v>5</v>
      </c>
      <c r="P949"/>
    </row>
    <row r="950" spans="1:16" ht="24">
      <c r="A950" s="243" t="s">
        <v>85</v>
      </c>
      <c r="B950" s="244" t="str">
        <f>Assets!$B$8</f>
        <v>Luggage and goods handling</v>
      </c>
      <c r="C950" s="245">
        <f>VLOOKUP(A950,Assets!$B$28:$C$47,2,FALSE)</f>
        <v>3.4</v>
      </c>
      <c r="D950" s="244" t="s">
        <v>390</v>
      </c>
      <c r="E950" s="246" t="str">
        <f t="shared" si="234"/>
        <v>V13</v>
      </c>
      <c r="F950" s="246" t="str">
        <f t="shared" si="235"/>
        <v>V13</v>
      </c>
      <c r="G950" s="253" t="str">
        <f t="shared" si="236"/>
        <v>A3V13</v>
      </c>
      <c r="H950" s="254">
        <f>VLOOKUP(G950,'Assets+Vulnerabilities'!$H$4:$I$318,2,FALSE)</f>
        <v>2</v>
      </c>
      <c r="I950" s="255" t="s">
        <v>424</v>
      </c>
      <c r="J950" s="246" t="str">
        <f t="shared" si="237"/>
        <v>T18</v>
      </c>
      <c r="K950" s="246" t="str">
        <f t="shared" si="238"/>
        <v>T18</v>
      </c>
      <c r="L950" s="178">
        <f>VLOOKUP(K950,Threats!$J$4:$K$33,2,FALSE)</f>
        <v>2</v>
      </c>
      <c r="M950" s="178" t="str">
        <f t="shared" si="239"/>
        <v>A3.V13.T18</v>
      </c>
      <c r="N950" s="297">
        <f t="shared" si="241"/>
        <v>5.4</v>
      </c>
      <c r="O950" s="273">
        <f t="shared" si="240"/>
        <v>5</v>
      </c>
      <c r="P950"/>
    </row>
    <row r="951" spans="1:16" ht="24">
      <c r="A951" s="243" t="s">
        <v>85</v>
      </c>
      <c r="B951" s="244" t="str">
        <f>Assets!$B$8</f>
        <v>Luggage and goods handling</v>
      </c>
      <c r="C951" s="245">
        <f>VLOOKUP(A951,Assets!$B$28:$C$47,2,FALSE)</f>
        <v>3.4</v>
      </c>
      <c r="D951" s="244" t="s">
        <v>390</v>
      </c>
      <c r="E951" s="246" t="str">
        <f t="shared" si="234"/>
        <v>V13</v>
      </c>
      <c r="F951" s="246" t="str">
        <f t="shared" si="235"/>
        <v>V13</v>
      </c>
      <c r="G951" s="253" t="str">
        <f t="shared" si="236"/>
        <v>A3V13</v>
      </c>
      <c r="H951" s="254">
        <f>VLOOKUP(G951,'Assets+Vulnerabilities'!$H$4:$I$318,2,FALSE)</f>
        <v>2</v>
      </c>
      <c r="I951" s="255" t="s">
        <v>425</v>
      </c>
      <c r="J951" s="246" t="str">
        <f t="shared" si="237"/>
        <v>T19</v>
      </c>
      <c r="K951" s="246" t="str">
        <f t="shared" si="238"/>
        <v>T19</v>
      </c>
      <c r="L951" s="178">
        <f>VLOOKUP(K951,Threats!$J$4:$K$33,2,FALSE)</f>
        <v>2</v>
      </c>
      <c r="M951" s="178" t="str">
        <f t="shared" si="239"/>
        <v>A3.V13.T19</v>
      </c>
      <c r="N951" s="297">
        <f>C951+H951+L951-3</f>
        <v>4.4000000000000004</v>
      </c>
      <c r="O951" s="273">
        <f t="shared" si="240"/>
        <v>4</v>
      </c>
      <c r="P951"/>
    </row>
    <row r="952" spans="1:16" ht="36">
      <c r="A952" s="243" t="s">
        <v>85</v>
      </c>
      <c r="B952" s="244" t="str">
        <f>Assets!$B$8</f>
        <v>Luggage and goods handling</v>
      </c>
      <c r="C952" s="245">
        <f>VLOOKUP(A952,Assets!$B$28:$C$47,2,FALSE)</f>
        <v>3.4</v>
      </c>
      <c r="D952" s="244" t="s">
        <v>390</v>
      </c>
      <c r="E952" s="246" t="str">
        <f t="shared" si="234"/>
        <v>V13</v>
      </c>
      <c r="F952" s="246" t="str">
        <f t="shared" si="235"/>
        <v>V13</v>
      </c>
      <c r="G952" s="253" t="str">
        <f t="shared" si="236"/>
        <v>A3V13</v>
      </c>
      <c r="H952" s="254">
        <f>VLOOKUP(G952,'Assets+Vulnerabilities'!$H$4:$I$318,2,FALSE)</f>
        <v>2</v>
      </c>
      <c r="I952" s="255" t="s">
        <v>432</v>
      </c>
      <c r="J952" s="246" t="str">
        <f t="shared" si="237"/>
        <v>T20</v>
      </c>
      <c r="K952" s="246" t="str">
        <f t="shared" si="238"/>
        <v>T20</v>
      </c>
      <c r="L952" s="178">
        <f>VLOOKUP(K952,Threats!$J$4:$K$33,2,FALSE)</f>
        <v>3</v>
      </c>
      <c r="M952" s="178" t="str">
        <f t="shared" si="239"/>
        <v>A3.V13.T20</v>
      </c>
      <c r="N952" s="297">
        <f t="shared" si="241"/>
        <v>6.4</v>
      </c>
      <c r="O952" s="273">
        <f t="shared" si="240"/>
        <v>6</v>
      </c>
      <c r="P952"/>
    </row>
    <row r="953" spans="1:16" ht="24">
      <c r="A953" s="243" t="s">
        <v>85</v>
      </c>
      <c r="B953" s="244" t="str">
        <f>Assets!$B$8</f>
        <v>Luggage and goods handling</v>
      </c>
      <c r="C953" s="245">
        <f>VLOOKUP(A953,Assets!$B$28:$C$47,2,FALSE)</f>
        <v>3.4</v>
      </c>
      <c r="D953" s="244" t="s">
        <v>390</v>
      </c>
      <c r="E953" s="246" t="str">
        <f t="shared" si="234"/>
        <v>V13</v>
      </c>
      <c r="F953" s="246" t="str">
        <f t="shared" si="235"/>
        <v>V13</v>
      </c>
      <c r="G953" s="253" t="str">
        <f t="shared" si="236"/>
        <v>A3V13</v>
      </c>
      <c r="H953" s="254">
        <f>VLOOKUP(G953,'Assets+Vulnerabilities'!$H$4:$I$318,2,FALSE)</f>
        <v>2</v>
      </c>
      <c r="I953" s="255" t="s">
        <v>426</v>
      </c>
      <c r="J953" s="246" t="str">
        <f t="shared" si="237"/>
        <v>T21</v>
      </c>
      <c r="K953" s="246" t="str">
        <f t="shared" si="238"/>
        <v>T21</v>
      </c>
      <c r="L953" s="178">
        <f>VLOOKUP(K953,Threats!$J$4:$K$33,2,FALSE)</f>
        <v>4</v>
      </c>
      <c r="M953" s="178" t="str">
        <f t="shared" si="239"/>
        <v>A3.V13.T21</v>
      </c>
      <c r="N953" s="297">
        <f t="shared" si="241"/>
        <v>7.4</v>
      </c>
      <c r="O953" s="273">
        <f t="shared" si="240"/>
        <v>7</v>
      </c>
      <c r="P953"/>
    </row>
    <row r="954" spans="1:16" ht="24">
      <c r="A954" s="243" t="s">
        <v>85</v>
      </c>
      <c r="B954" s="244" t="str">
        <f>Assets!$B$8</f>
        <v>Luggage and goods handling</v>
      </c>
      <c r="C954" s="245">
        <f>VLOOKUP(A954,Assets!$B$28:$C$47,2,FALSE)</f>
        <v>3.4</v>
      </c>
      <c r="D954" s="244" t="s">
        <v>390</v>
      </c>
      <c r="E954" s="246" t="str">
        <f t="shared" si="234"/>
        <v>V13</v>
      </c>
      <c r="F954" s="246" t="str">
        <f t="shared" si="235"/>
        <v>V13</v>
      </c>
      <c r="G954" s="253" t="str">
        <f t="shared" si="236"/>
        <v>A3V13</v>
      </c>
      <c r="H954" s="254">
        <f>VLOOKUP(G954,'Assets+Vulnerabilities'!$H$4:$I$318,2,FALSE)</f>
        <v>2</v>
      </c>
      <c r="I954" s="255" t="s">
        <v>412</v>
      </c>
      <c r="J954" s="246" t="str">
        <f t="shared" si="237"/>
        <v>T22</v>
      </c>
      <c r="K954" s="246" t="str">
        <f t="shared" si="238"/>
        <v>T22</v>
      </c>
      <c r="L954" s="178">
        <f>VLOOKUP(K954,Threats!$J$4:$K$33,2,FALSE)</f>
        <v>4</v>
      </c>
      <c r="M954" s="178" t="str">
        <f t="shared" si="239"/>
        <v>A3.V13.T22</v>
      </c>
      <c r="N954" s="297">
        <f t="shared" si="241"/>
        <v>7.4</v>
      </c>
      <c r="O954" s="273">
        <f t="shared" si="240"/>
        <v>7</v>
      </c>
      <c r="P954"/>
    </row>
    <row r="955" spans="1:16" ht="36">
      <c r="A955" s="243" t="s">
        <v>85</v>
      </c>
      <c r="B955" s="244" t="str">
        <f>Assets!$B$8</f>
        <v>Luggage and goods handling</v>
      </c>
      <c r="C955" s="245">
        <f>VLOOKUP(A955,Assets!$B$28:$C$47,2,FALSE)</f>
        <v>3.4</v>
      </c>
      <c r="D955" s="244" t="s">
        <v>388</v>
      </c>
      <c r="E955" s="246" t="str">
        <f t="shared" si="234"/>
        <v>V25</v>
      </c>
      <c r="F955" s="246" t="str">
        <f t="shared" si="235"/>
        <v>V25</v>
      </c>
      <c r="G955" s="253" t="str">
        <f t="shared" si="236"/>
        <v>A3V25</v>
      </c>
      <c r="H955" s="254">
        <f>VLOOKUP(G955,'Assets+Vulnerabilities'!$H$4:$I$318,2,FALSE)</f>
        <v>2</v>
      </c>
      <c r="I955" s="255" t="s">
        <v>417</v>
      </c>
      <c r="J955" s="246" t="str">
        <f t="shared" si="237"/>
        <v>T8.</v>
      </c>
      <c r="K955" s="246" t="str">
        <f t="shared" si="238"/>
        <v>T8</v>
      </c>
      <c r="L955" s="178">
        <f>VLOOKUP(K955,Threats!$J$4:$K$33,2,FALSE)</f>
        <v>4</v>
      </c>
      <c r="M955" s="178" t="str">
        <f t="shared" si="239"/>
        <v>A3.V25.T8</v>
      </c>
      <c r="N955" s="297">
        <f>C955+H955+L955-3</f>
        <v>6.4</v>
      </c>
      <c r="O955" s="273">
        <f t="shared" si="240"/>
        <v>6</v>
      </c>
      <c r="P955"/>
    </row>
    <row r="956" spans="1:16" ht="24">
      <c r="A956" s="243" t="s">
        <v>85</v>
      </c>
      <c r="B956" s="244" t="str">
        <f>Assets!$B$8</f>
        <v>Luggage and goods handling</v>
      </c>
      <c r="C956" s="245">
        <f>VLOOKUP(A956,Assets!$B$28:$C$47,2,FALSE)</f>
        <v>3.4</v>
      </c>
      <c r="D956" s="244" t="s">
        <v>388</v>
      </c>
      <c r="E956" s="246" t="str">
        <f t="shared" si="234"/>
        <v>V25</v>
      </c>
      <c r="F956" s="246" t="str">
        <f t="shared" si="235"/>
        <v>V25</v>
      </c>
      <c r="G956" s="253" t="str">
        <f t="shared" si="236"/>
        <v>A3V25</v>
      </c>
      <c r="H956" s="254">
        <f>VLOOKUP(G956,'Assets+Vulnerabilities'!$H$4:$I$318,2,FALSE)</f>
        <v>2</v>
      </c>
      <c r="I956" s="255" t="s">
        <v>151</v>
      </c>
      <c r="J956" s="246" t="str">
        <f t="shared" si="237"/>
        <v>T5.</v>
      </c>
      <c r="K956" s="246" t="str">
        <f t="shared" si="238"/>
        <v>T5</v>
      </c>
      <c r="L956" s="178">
        <f>VLOOKUP(K956,Threats!$J$4:$K$33,2,FALSE)</f>
        <v>3</v>
      </c>
      <c r="M956" s="178" t="str">
        <f t="shared" si="239"/>
        <v>A3.V25.T5</v>
      </c>
      <c r="N956" s="297">
        <f t="shared" si="241"/>
        <v>6.4</v>
      </c>
      <c r="O956" s="273">
        <f t="shared" si="240"/>
        <v>6</v>
      </c>
      <c r="P956"/>
    </row>
    <row r="957" spans="1:16" ht="36">
      <c r="A957" s="243" t="s">
        <v>85</v>
      </c>
      <c r="B957" s="244" t="str">
        <f>Assets!$B$8</f>
        <v>Luggage and goods handling</v>
      </c>
      <c r="C957" s="245">
        <f>VLOOKUP(A957,Assets!$B$28:$C$47,2,FALSE)</f>
        <v>3.4</v>
      </c>
      <c r="D957" s="244" t="s">
        <v>388</v>
      </c>
      <c r="E957" s="246" t="str">
        <f t="shared" si="234"/>
        <v>V25</v>
      </c>
      <c r="F957" s="246" t="str">
        <f t="shared" si="235"/>
        <v>V25</v>
      </c>
      <c r="G957" s="253" t="str">
        <f t="shared" si="236"/>
        <v>A3V25</v>
      </c>
      <c r="H957" s="254">
        <f>VLOOKUP(G957,'Assets+Vulnerabilities'!$H$4:$I$318,2,FALSE)</f>
        <v>2</v>
      </c>
      <c r="I957" s="255" t="s">
        <v>432</v>
      </c>
      <c r="J957" s="246" t="str">
        <f t="shared" si="237"/>
        <v>T20</v>
      </c>
      <c r="K957" s="246" t="str">
        <f t="shared" si="238"/>
        <v>T20</v>
      </c>
      <c r="L957" s="178">
        <f>VLOOKUP(K957,Threats!$J$4:$K$33,2,FALSE)</f>
        <v>3</v>
      </c>
      <c r="M957" s="178" t="str">
        <f t="shared" si="239"/>
        <v>A3.V25.T20</v>
      </c>
      <c r="N957" s="297">
        <f t="shared" si="241"/>
        <v>6.4</v>
      </c>
      <c r="O957" s="273">
        <f t="shared" si="240"/>
        <v>6</v>
      </c>
      <c r="P957"/>
    </row>
    <row r="958" spans="1:16" ht="24">
      <c r="A958" s="243" t="s">
        <v>85</v>
      </c>
      <c r="B958" s="244" t="str">
        <f>Assets!$B$8</f>
        <v>Luggage and goods handling</v>
      </c>
      <c r="C958" s="245">
        <f>VLOOKUP(A958,Assets!$B$28:$C$47,2,FALSE)</f>
        <v>3.4</v>
      </c>
      <c r="D958" s="244" t="s">
        <v>372</v>
      </c>
      <c r="E958" s="246" t="str">
        <f t="shared" si="234"/>
        <v>V12</v>
      </c>
      <c r="F958" s="246" t="str">
        <f t="shared" si="235"/>
        <v>V12</v>
      </c>
      <c r="G958" s="253" t="str">
        <f t="shared" si="236"/>
        <v>A3V12</v>
      </c>
      <c r="H958" s="254">
        <f>VLOOKUP(G958,'Assets+Vulnerabilities'!$H$4:$I$318,2,FALSE)</f>
        <v>3</v>
      </c>
      <c r="I958" s="255" t="s">
        <v>410</v>
      </c>
      <c r="J958" s="246" t="str">
        <f t="shared" si="237"/>
        <v>T1.</v>
      </c>
      <c r="K958" s="246" t="str">
        <f t="shared" si="238"/>
        <v>T1</v>
      </c>
      <c r="L958" s="178">
        <f>VLOOKUP(K958,Threats!$J$4:$K$33,2,FALSE)</f>
        <v>3</v>
      </c>
      <c r="M958" s="178" t="str">
        <f t="shared" si="239"/>
        <v>A3.V12.T1</v>
      </c>
      <c r="N958" s="297">
        <f t="shared" si="241"/>
        <v>7.4</v>
      </c>
      <c r="O958" s="273">
        <f t="shared" si="240"/>
        <v>7</v>
      </c>
      <c r="P958"/>
    </row>
    <row r="959" spans="1:16" ht="24">
      <c r="A959" s="243" t="s">
        <v>85</v>
      </c>
      <c r="B959" s="244" t="str">
        <f>Assets!$B$8</f>
        <v>Luggage and goods handling</v>
      </c>
      <c r="C959" s="245">
        <f>VLOOKUP(A959,Assets!$B$28:$C$47,2,FALSE)</f>
        <v>3.4</v>
      </c>
      <c r="D959" s="244" t="s">
        <v>372</v>
      </c>
      <c r="E959" s="246" t="str">
        <f t="shared" si="234"/>
        <v>V12</v>
      </c>
      <c r="F959" s="246" t="str">
        <f t="shared" si="235"/>
        <v>V12</v>
      </c>
      <c r="G959" s="253" t="str">
        <f t="shared" si="236"/>
        <v>A3V12</v>
      </c>
      <c r="H959" s="254">
        <f>VLOOKUP(G959,'Assets+Vulnerabilities'!$H$4:$I$318,2,FALSE)</f>
        <v>3</v>
      </c>
      <c r="I959" s="256" t="s">
        <v>408</v>
      </c>
      <c r="J959" s="246" t="str">
        <f t="shared" si="237"/>
        <v>T2.</v>
      </c>
      <c r="K959" s="246" t="str">
        <f t="shared" si="238"/>
        <v>T2</v>
      </c>
      <c r="L959" s="178">
        <f>VLOOKUP(K959,Threats!$J$4:$K$33,2,FALSE)</f>
        <v>5</v>
      </c>
      <c r="M959" s="178" t="str">
        <f t="shared" si="239"/>
        <v>A3.V12.T2</v>
      </c>
      <c r="N959" s="297">
        <f>C959+H959+L959-3</f>
        <v>8.4</v>
      </c>
      <c r="O959" s="273">
        <f t="shared" si="240"/>
        <v>8</v>
      </c>
      <c r="P959"/>
    </row>
    <row r="960" spans="1:16" ht="24">
      <c r="A960" s="243" t="s">
        <v>85</v>
      </c>
      <c r="B960" s="244" t="str">
        <f>Assets!$B$8</f>
        <v>Luggage and goods handling</v>
      </c>
      <c r="C960" s="245">
        <f>VLOOKUP(A960,Assets!$B$28:$C$47,2,FALSE)</f>
        <v>3.4</v>
      </c>
      <c r="D960" s="244" t="s">
        <v>372</v>
      </c>
      <c r="E960" s="246" t="str">
        <f t="shared" si="234"/>
        <v>V12</v>
      </c>
      <c r="F960" s="246" t="str">
        <f t="shared" si="235"/>
        <v>V12</v>
      </c>
      <c r="G960" s="253" t="str">
        <f t="shared" si="236"/>
        <v>A3V12</v>
      </c>
      <c r="H960" s="254">
        <f>VLOOKUP(G960,'Assets+Vulnerabilities'!$H$4:$I$318,2,FALSE)</f>
        <v>3</v>
      </c>
      <c r="I960" s="256" t="s">
        <v>151</v>
      </c>
      <c r="J960" s="246" t="str">
        <f t="shared" si="237"/>
        <v>T5.</v>
      </c>
      <c r="K960" s="246" t="str">
        <f t="shared" si="238"/>
        <v>T5</v>
      </c>
      <c r="L960" s="178">
        <f>VLOOKUP(K960,Threats!$J$4:$K$33,2,FALSE)</f>
        <v>3</v>
      </c>
      <c r="M960" s="178" t="str">
        <f t="shared" si="239"/>
        <v>A3.V12.T5</v>
      </c>
      <c r="N960" s="297">
        <f t="shared" si="241"/>
        <v>7.4</v>
      </c>
      <c r="O960" s="273">
        <f t="shared" si="240"/>
        <v>7</v>
      </c>
      <c r="P960"/>
    </row>
    <row r="961" spans="1:16" ht="24">
      <c r="A961" s="243" t="s">
        <v>85</v>
      </c>
      <c r="B961" s="244" t="str">
        <f>Assets!$B$8</f>
        <v>Luggage and goods handling</v>
      </c>
      <c r="C961" s="245">
        <f>VLOOKUP(A961,Assets!$B$28:$C$47,2,FALSE)</f>
        <v>3.4</v>
      </c>
      <c r="D961" s="244" t="s">
        <v>372</v>
      </c>
      <c r="E961" s="246" t="str">
        <f t="shared" si="234"/>
        <v>V12</v>
      </c>
      <c r="F961" s="246" t="str">
        <f t="shared" si="235"/>
        <v>V12</v>
      </c>
      <c r="G961" s="253" t="str">
        <f t="shared" si="236"/>
        <v>A3V12</v>
      </c>
      <c r="H961" s="254">
        <f>VLOOKUP(G961,'Assets+Vulnerabilities'!$H$4:$I$318,2,FALSE)</f>
        <v>3</v>
      </c>
      <c r="I961" s="256" t="s">
        <v>412</v>
      </c>
      <c r="J961" s="246" t="str">
        <f t="shared" si="237"/>
        <v>T22</v>
      </c>
      <c r="K961" s="246" t="str">
        <f t="shared" si="238"/>
        <v>T22</v>
      </c>
      <c r="L961" s="178">
        <f>VLOOKUP(K961,Threats!$J$4:$K$33,2,FALSE)</f>
        <v>4</v>
      </c>
      <c r="M961" s="178" t="str">
        <f t="shared" si="239"/>
        <v>A3.V12.T22</v>
      </c>
      <c r="N961" s="297">
        <f t="shared" si="241"/>
        <v>8.4</v>
      </c>
      <c r="O961" s="273">
        <f t="shared" si="240"/>
        <v>8</v>
      </c>
      <c r="P961"/>
    </row>
    <row r="962" spans="1:16" ht="24">
      <c r="A962" s="243" t="s">
        <v>85</v>
      </c>
      <c r="B962" s="244" t="str">
        <f>Assets!$B$8</f>
        <v>Luggage and goods handling</v>
      </c>
      <c r="C962" s="245">
        <f>VLOOKUP(A962,Assets!$B$28:$C$47,2,FALSE)</f>
        <v>3.4</v>
      </c>
      <c r="D962" s="244" t="s">
        <v>372</v>
      </c>
      <c r="E962" s="246" t="str">
        <f t="shared" si="234"/>
        <v>V12</v>
      </c>
      <c r="F962" s="246" t="str">
        <f t="shared" si="235"/>
        <v>V12</v>
      </c>
      <c r="G962" s="253" t="str">
        <f t="shared" si="236"/>
        <v>A3V12</v>
      </c>
      <c r="H962" s="254">
        <f>VLOOKUP(G962,'Assets+Vulnerabilities'!$H$4:$I$318,2,FALSE)</f>
        <v>3</v>
      </c>
      <c r="I962" s="256" t="s">
        <v>434</v>
      </c>
      <c r="J962" s="246" t="str">
        <f t="shared" si="237"/>
        <v>T24</v>
      </c>
      <c r="K962" s="246" t="str">
        <f t="shared" si="238"/>
        <v>T24</v>
      </c>
      <c r="L962" s="178">
        <f>VLOOKUP(K962,Threats!$J$4:$K$33,2,FALSE)</f>
        <v>3</v>
      </c>
      <c r="M962" s="178" t="str">
        <f t="shared" si="239"/>
        <v>A3.V12.T24</v>
      </c>
      <c r="N962" s="297">
        <f t="shared" si="241"/>
        <v>7.4</v>
      </c>
      <c r="O962" s="273">
        <f t="shared" si="240"/>
        <v>7</v>
      </c>
      <c r="P962"/>
    </row>
    <row r="963" spans="1:16" ht="24">
      <c r="A963" s="243" t="s">
        <v>85</v>
      </c>
      <c r="B963" s="244" t="str">
        <f>Assets!$B$8</f>
        <v>Luggage and goods handling</v>
      </c>
      <c r="C963" s="245">
        <f>VLOOKUP(A963,Assets!$B$28:$C$47,2,FALSE)</f>
        <v>3.4</v>
      </c>
      <c r="D963" s="244" t="s">
        <v>372</v>
      </c>
      <c r="E963" s="246" t="str">
        <f t="shared" si="234"/>
        <v>V12</v>
      </c>
      <c r="F963" s="246" t="str">
        <f t="shared" si="235"/>
        <v>V12</v>
      </c>
      <c r="G963" s="253" t="str">
        <f t="shared" si="236"/>
        <v>A3V12</v>
      </c>
      <c r="H963" s="254">
        <f>VLOOKUP(G963,'Assets+Vulnerabilities'!$H$4:$I$318,2,FALSE)</f>
        <v>3</v>
      </c>
      <c r="I963" s="256" t="s">
        <v>413</v>
      </c>
      <c r="J963" s="246" t="str">
        <f t="shared" si="237"/>
        <v>T25</v>
      </c>
      <c r="K963" s="246" t="str">
        <f t="shared" si="238"/>
        <v>T25</v>
      </c>
      <c r="L963" s="178">
        <f>VLOOKUP(K963,Threats!$J$4:$K$33,2,FALSE)</f>
        <v>3</v>
      </c>
      <c r="M963" s="178" t="str">
        <f t="shared" si="239"/>
        <v>A3.V12.T25</v>
      </c>
      <c r="N963" s="297">
        <f t="shared" si="241"/>
        <v>7.4</v>
      </c>
      <c r="O963" s="273">
        <f t="shared" si="240"/>
        <v>7</v>
      </c>
      <c r="P963"/>
    </row>
    <row r="964" spans="1:16" ht="24">
      <c r="A964" s="243" t="s">
        <v>85</v>
      </c>
      <c r="B964" s="244" t="str">
        <f>Assets!$B$8</f>
        <v>Luggage and goods handling</v>
      </c>
      <c r="C964" s="245">
        <f>VLOOKUP(A964,Assets!$B$28:$C$47,2,FALSE)</f>
        <v>3.4</v>
      </c>
      <c r="D964" s="244" t="s">
        <v>372</v>
      </c>
      <c r="E964" s="246" t="str">
        <f t="shared" si="234"/>
        <v>V12</v>
      </c>
      <c r="F964" s="246" t="str">
        <f t="shared" si="235"/>
        <v>V12</v>
      </c>
      <c r="G964" s="253" t="str">
        <f t="shared" si="236"/>
        <v>A3V12</v>
      </c>
      <c r="H964" s="254">
        <f>VLOOKUP(G964,'Assets+Vulnerabilities'!$H$4:$I$318,2,FALSE)</f>
        <v>3</v>
      </c>
      <c r="I964" s="255" t="s">
        <v>428</v>
      </c>
      <c r="J964" s="246" t="str">
        <f t="shared" si="237"/>
        <v>T28</v>
      </c>
      <c r="K964" s="246" t="str">
        <f t="shared" si="238"/>
        <v>T28</v>
      </c>
      <c r="L964" s="178">
        <f>VLOOKUP(K964,Threats!$J$4:$K$33,2,FALSE)</f>
        <v>4</v>
      </c>
      <c r="M964" s="178" t="str">
        <f t="shared" si="239"/>
        <v>A3.V12.T28</v>
      </c>
      <c r="N964" s="297">
        <f t="shared" si="241"/>
        <v>8.4</v>
      </c>
      <c r="O964" s="273">
        <f t="shared" si="240"/>
        <v>8</v>
      </c>
      <c r="P964"/>
    </row>
    <row r="965" spans="1:16" ht="24">
      <c r="A965" s="243" t="s">
        <v>85</v>
      </c>
      <c r="B965" s="244" t="str">
        <f>Assets!$B$8</f>
        <v>Luggage and goods handling</v>
      </c>
      <c r="C965" s="245">
        <f>VLOOKUP(A965,Assets!$B$28:$C$47,2,FALSE)</f>
        <v>3.4</v>
      </c>
      <c r="D965" s="244" t="s">
        <v>372</v>
      </c>
      <c r="E965" s="246" t="str">
        <f t="shared" si="234"/>
        <v>V12</v>
      </c>
      <c r="F965" s="246" t="str">
        <f t="shared" si="235"/>
        <v>V12</v>
      </c>
      <c r="G965" s="253" t="str">
        <f t="shared" si="236"/>
        <v>A3V12</v>
      </c>
      <c r="H965" s="254">
        <f>VLOOKUP(G965,'Assets+Vulnerabilities'!$H$4:$I$318,2,FALSE)</f>
        <v>3</v>
      </c>
      <c r="I965" s="255" t="s">
        <v>480</v>
      </c>
      <c r="J965" s="246" t="str">
        <f t="shared" si="237"/>
        <v>T12</v>
      </c>
      <c r="K965" s="246" t="str">
        <f t="shared" si="238"/>
        <v>T12</v>
      </c>
      <c r="L965" s="178">
        <f>VLOOKUP(K965,Threats!$J$4:$K$33,2,FALSE)</f>
        <v>4</v>
      </c>
      <c r="M965" s="178" t="str">
        <f t="shared" si="239"/>
        <v>A3.V12.T12</v>
      </c>
      <c r="N965" s="297">
        <f t="shared" ref="N965:N971" si="247">C965+H965+L965-3</f>
        <v>7.4</v>
      </c>
      <c r="O965" s="273">
        <f t="shared" si="240"/>
        <v>7</v>
      </c>
      <c r="P965"/>
    </row>
    <row r="966" spans="1:16" ht="24">
      <c r="A966" s="243" t="s">
        <v>85</v>
      </c>
      <c r="B966" s="244" t="str">
        <f>Assets!$B$8</f>
        <v>Luggage and goods handling</v>
      </c>
      <c r="C966" s="245">
        <f>VLOOKUP(A966,Assets!$B$28:$C$47,2,FALSE)</f>
        <v>3.4</v>
      </c>
      <c r="D966" s="244" t="s">
        <v>372</v>
      </c>
      <c r="E966" s="246" t="str">
        <f t="shared" ref="E966:E1029" si="248">LEFT(D966,3)</f>
        <v>V12</v>
      </c>
      <c r="F966" s="246" t="str">
        <f t="shared" ref="F966:F1029" si="249">SUBSTITUTE(E966,".","")</f>
        <v>V12</v>
      </c>
      <c r="G966" s="253" t="str">
        <f t="shared" ref="G966:G1029" si="250">CONCATENATE(A966,F966)</f>
        <v>A3V12</v>
      </c>
      <c r="H966" s="254">
        <f>VLOOKUP(G966,'Assets+Vulnerabilities'!$H$4:$I$318,2,FALSE)</f>
        <v>3</v>
      </c>
      <c r="I966" s="255" t="s">
        <v>420</v>
      </c>
      <c r="J966" s="246" t="str">
        <f t="shared" ref="J966:J1029" si="251">LEFT(I966,3)</f>
        <v>T30</v>
      </c>
      <c r="K966" s="246" t="str">
        <f t="shared" ref="K966:K1029" si="252">SUBSTITUTE(J966,".","")</f>
        <v>T30</v>
      </c>
      <c r="L966" s="178">
        <f>VLOOKUP(K966,Threats!$J$4:$K$33,2,FALSE)</f>
        <v>4</v>
      </c>
      <c r="M966" s="178" t="str">
        <f t="shared" ref="M966:M1029" si="253">CONCATENATE(A966,".",F966,".",K966)</f>
        <v>A3.V12.T30</v>
      </c>
      <c r="N966" s="297">
        <f t="shared" si="247"/>
        <v>7.4</v>
      </c>
      <c r="O966" s="273">
        <f t="shared" ref="O966:O1029" si="254">ROUND(N966,0)</f>
        <v>7</v>
      </c>
      <c r="P966"/>
    </row>
    <row r="967" spans="1:16" ht="24">
      <c r="A967" s="243" t="s">
        <v>85</v>
      </c>
      <c r="B967" s="244" t="str">
        <f>Assets!$B$8</f>
        <v>Luggage and goods handling</v>
      </c>
      <c r="C967" s="245">
        <f>VLOOKUP(A967,Assets!$B$28:$C$47,2,FALSE)</f>
        <v>3.4</v>
      </c>
      <c r="D967" s="244" t="s">
        <v>372</v>
      </c>
      <c r="E967" s="246" t="str">
        <f t="shared" si="248"/>
        <v>V12</v>
      </c>
      <c r="F967" s="246" t="str">
        <f t="shared" si="249"/>
        <v>V12</v>
      </c>
      <c r="G967" s="253" t="str">
        <f t="shared" si="250"/>
        <v>A3V12</v>
      </c>
      <c r="H967" s="254">
        <f>VLOOKUP(G967,'Assets+Vulnerabilities'!$H$4:$I$318,2,FALSE)</f>
        <v>3</v>
      </c>
      <c r="I967" s="255" t="s">
        <v>418</v>
      </c>
      <c r="J967" s="246" t="str">
        <f t="shared" si="251"/>
        <v>T9.</v>
      </c>
      <c r="K967" s="246" t="str">
        <f t="shared" si="252"/>
        <v>T9</v>
      </c>
      <c r="L967" s="178">
        <f>VLOOKUP(K967,Threats!$J$4:$K$33,2,FALSE)</f>
        <v>3</v>
      </c>
      <c r="M967" s="178" t="str">
        <f t="shared" si="253"/>
        <v>A3.V12.T9</v>
      </c>
      <c r="N967" s="297">
        <f t="shared" si="247"/>
        <v>6.4</v>
      </c>
      <c r="O967" s="273">
        <f t="shared" si="254"/>
        <v>6</v>
      </c>
      <c r="P967"/>
    </row>
    <row r="968" spans="1:16" ht="24">
      <c r="A968" s="243" t="s">
        <v>85</v>
      </c>
      <c r="B968" s="244" t="str">
        <f>Assets!$B$8</f>
        <v>Luggage and goods handling</v>
      </c>
      <c r="C968" s="245">
        <f>VLOOKUP(A968,Assets!$B$28:$C$47,2,FALSE)</f>
        <v>3.4</v>
      </c>
      <c r="D968" s="244" t="s">
        <v>372</v>
      </c>
      <c r="E968" s="246" t="str">
        <f t="shared" si="248"/>
        <v>V12</v>
      </c>
      <c r="F968" s="246" t="str">
        <f t="shared" si="249"/>
        <v>V12</v>
      </c>
      <c r="G968" s="253" t="str">
        <f t="shared" si="250"/>
        <v>A3V12</v>
      </c>
      <c r="H968" s="254">
        <f>VLOOKUP(G968,'Assets+Vulnerabilities'!$H$4:$I$318,2,FALSE)</f>
        <v>3</v>
      </c>
      <c r="I968" s="255" t="s">
        <v>436</v>
      </c>
      <c r="J968" s="246" t="str">
        <f t="shared" si="251"/>
        <v>T10</v>
      </c>
      <c r="K968" s="246" t="str">
        <f t="shared" si="252"/>
        <v>T10</v>
      </c>
      <c r="L968" s="178">
        <f>VLOOKUP(K968,Threats!$J$4:$K$33,2,FALSE)</f>
        <v>4</v>
      </c>
      <c r="M968" s="178" t="str">
        <f t="shared" si="253"/>
        <v>A3.V12.T10</v>
      </c>
      <c r="N968" s="297">
        <f t="shared" si="247"/>
        <v>7.4</v>
      </c>
      <c r="O968" s="273">
        <f t="shared" si="254"/>
        <v>7</v>
      </c>
      <c r="P968"/>
    </row>
    <row r="969" spans="1:16" ht="24">
      <c r="A969" s="243" t="s">
        <v>85</v>
      </c>
      <c r="B969" s="244" t="str">
        <f>Assets!$B$8</f>
        <v>Luggage and goods handling</v>
      </c>
      <c r="C969" s="245">
        <f>VLOOKUP(A969,Assets!$B$28:$C$47,2,FALSE)</f>
        <v>3.4</v>
      </c>
      <c r="D969" s="244" t="s">
        <v>372</v>
      </c>
      <c r="E969" s="246" t="str">
        <f t="shared" si="248"/>
        <v>V12</v>
      </c>
      <c r="F969" s="246" t="str">
        <f t="shared" si="249"/>
        <v>V12</v>
      </c>
      <c r="G969" s="253" t="str">
        <f t="shared" si="250"/>
        <v>A3V12</v>
      </c>
      <c r="H969" s="254">
        <f>VLOOKUP(G969,'Assets+Vulnerabilities'!$H$4:$I$318,2,FALSE)</f>
        <v>3</v>
      </c>
      <c r="I969" s="255" t="s">
        <v>406</v>
      </c>
      <c r="J969" s="246" t="str">
        <f t="shared" si="251"/>
        <v>T11</v>
      </c>
      <c r="K969" s="246" t="str">
        <f t="shared" si="252"/>
        <v>T11</v>
      </c>
      <c r="L969" s="178">
        <f>VLOOKUP(K969,Threats!$J$4:$K$33,2,FALSE)</f>
        <v>3</v>
      </c>
      <c r="M969" s="178" t="str">
        <f t="shared" si="253"/>
        <v>A3.V12.T11</v>
      </c>
      <c r="N969" s="297">
        <f t="shared" si="247"/>
        <v>6.4</v>
      </c>
      <c r="O969" s="273">
        <f t="shared" si="254"/>
        <v>6</v>
      </c>
      <c r="P969"/>
    </row>
    <row r="970" spans="1:16" ht="24">
      <c r="A970" s="243" t="s">
        <v>85</v>
      </c>
      <c r="B970" s="244" t="str">
        <f>Assets!$B$8</f>
        <v>Luggage and goods handling</v>
      </c>
      <c r="C970" s="245">
        <f>VLOOKUP(A970,Assets!$B$28:$C$47,2,FALSE)</f>
        <v>3.4</v>
      </c>
      <c r="D970" s="244" t="s">
        <v>372</v>
      </c>
      <c r="E970" s="246" t="str">
        <f t="shared" si="248"/>
        <v>V12</v>
      </c>
      <c r="F970" s="246" t="str">
        <f t="shared" si="249"/>
        <v>V12</v>
      </c>
      <c r="G970" s="253" t="str">
        <f t="shared" si="250"/>
        <v>A3V12</v>
      </c>
      <c r="H970" s="254">
        <f>VLOOKUP(G970,'Assets+Vulnerabilities'!$H$4:$I$318,2,FALSE)</f>
        <v>3</v>
      </c>
      <c r="I970" s="255" t="s">
        <v>480</v>
      </c>
      <c r="J970" s="246" t="str">
        <f t="shared" si="251"/>
        <v>T12</v>
      </c>
      <c r="K970" s="246" t="str">
        <f t="shared" si="252"/>
        <v>T12</v>
      </c>
      <c r="L970" s="178">
        <f>VLOOKUP(K970,Threats!$J$4:$K$33,2,FALSE)</f>
        <v>4</v>
      </c>
      <c r="M970" s="178" t="str">
        <f t="shared" si="253"/>
        <v>A3.V12.T12</v>
      </c>
      <c r="N970" s="297">
        <f t="shared" si="247"/>
        <v>7.4</v>
      </c>
      <c r="O970" s="273">
        <f t="shared" si="254"/>
        <v>7</v>
      </c>
      <c r="P970"/>
    </row>
    <row r="971" spans="1:16" ht="24">
      <c r="A971" s="243" t="s">
        <v>85</v>
      </c>
      <c r="B971" s="244" t="str">
        <f>Assets!$B$8</f>
        <v>Luggage and goods handling</v>
      </c>
      <c r="C971" s="245">
        <f>VLOOKUP(A971,Assets!$B$28:$C$47,2,FALSE)</f>
        <v>3.4</v>
      </c>
      <c r="D971" s="244" t="s">
        <v>372</v>
      </c>
      <c r="E971" s="246" t="str">
        <f t="shared" si="248"/>
        <v>V12</v>
      </c>
      <c r="F971" s="246" t="str">
        <f t="shared" si="249"/>
        <v>V12</v>
      </c>
      <c r="G971" s="253" t="str">
        <f t="shared" si="250"/>
        <v>A3V12</v>
      </c>
      <c r="H971" s="254">
        <f>VLOOKUP(G971,'Assets+Vulnerabilities'!$H$4:$I$318,2,FALSE)</f>
        <v>3</v>
      </c>
      <c r="I971" s="255" t="s">
        <v>420</v>
      </c>
      <c r="J971" s="246" t="str">
        <f t="shared" si="251"/>
        <v>T30</v>
      </c>
      <c r="K971" s="246" t="str">
        <f t="shared" si="252"/>
        <v>T30</v>
      </c>
      <c r="L971" s="178">
        <f>VLOOKUP(K971,Threats!$J$4:$K$33,2,FALSE)</f>
        <v>4</v>
      </c>
      <c r="M971" s="178" t="str">
        <f t="shared" si="253"/>
        <v>A3.V12.T30</v>
      </c>
      <c r="N971" s="297">
        <f t="shared" si="247"/>
        <v>7.4</v>
      </c>
      <c r="O971" s="273">
        <f t="shared" si="254"/>
        <v>7</v>
      </c>
      <c r="P971"/>
    </row>
    <row r="972" spans="1:16" ht="48">
      <c r="A972" s="243" t="s">
        <v>85</v>
      </c>
      <c r="B972" s="244" t="str">
        <f>Assets!$B$8</f>
        <v>Luggage and goods handling</v>
      </c>
      <c r="C972" s="245">
        <f>VLOOKUP(A972,Assets!$B$28:$C$47,2,FALSE)</f>
        <v>3.4</v>
      </c>
      <c r="D972" s="244" t="s">
        <v>372</v>
      </c>
      <c r="E972" s="246" t="str">
        <f t="shared" si="248"/>
        <v>V12</v>
      </c>
      <c r="F972" s="246" t="str">
        <f t="shared" si="249"/>
        <v>V12</v>
      </c>
      <c r="G972" s="253" t="str">
        <f t="shared" si="250"/>
        <v>A3V12</v>
      </c>
      <c r="H972" s="254">
        <f>VLOOKUP(G972,'Assets+Vulnerabilities'!$H$4:$I$318,2,FALSE)</f>
        <v>3</v>
      </c>
      <c r="I972" s="255" t="s">
        <v>479</v>
      </c>
      <c r="J972" s="246" t="str">
        <f t="shared" si="251"/>
        <v>T13</v>
      </c>
      <c r="K972" s="246" t="str">
        <f t="shared" si="252"/>
        <v>T13</v>
      </c>
      <c r="L972" s="178">
        <f>VLOOKUP(K972,Threats!$J$4:$K$33,2,FALSE)</f>
        <v>4</v>
      </c>
      <c r="M972" s="178" t="str">
        <f t="shared" si="253"/>
        <v>A3.V12.T13</v>
      </c>
      <c r="N972" s="297">
        <f t="shared" ref="N972:N1026" si="255">C972+H972+L972-2</f>
        <v>8.4</v>
      </c>
      <c r="O972" s="273">
        <f t="shared" si="254"/>
        <v>8</v>
      </c>
      <c r="P972"/>
    </row>
    <row r="973" spans="1:16" ht="36">
      <c r="A973" s="243" t="s">
        <v>85</v>
      </c>
      <c r="B973" s="244" t="str">
        <f>Assets!$B$8</f>
        <v>Luggage and goods handling</v>
      </c>
      <c r="C973" s="245">
        <f>VLOOKUP(A973,Assets!$B$28:$C$47,2,FALSE)</f>
        <v>3.4</v>
      </c>
      <c r="D973" s="244" t="s">
        <v>375</v>
      </c>
      <c r="E973" s="246" t="str">
        <f t="shared" si="248"/>
        <v>V5.</v>
      </c>
      <c r="F973" s="246" t="str">
        <f t="shared" si="249"/>
        <v>V5</v>
      </c>
      <c r="G973" s="253" t="str">
        <f t="shared" si="250"/>
        <v>A3V5</v>
      </c>
      <c r="H973" s="254">
        <f>VLOOKUP(G973,'Assets+Vulnerabilities'!$H$4:$I$318,2,FALSE)</f>
        <v>2</v>
      </c>
      <c r="I973" s="255" t="s">
        <v>417</v>
      </c>
      <c r="J973" s="246" t="str">
        <f t="shared" si="251"/>
        <v>T8.</v>
      </c>
      <c r="K973" s="246" t="str">
        <f t="shared" si="252"/>
        <v>T8</v>
      </c>
      <c r="L973" s="178">
        <f>VLOOKUP(K973,Threats!$J$4:$K$33,2,FALSE)</f>
        <v>4</v>
      </c>
      <c r="M973" s="178" t="str">
        <f t="shared" si="253"/>
        <v>A3.V5.T8</v>
      </c>
      <c r="N973" s="297">
        <f t="shared" ref="N973:N976" si="256">C973+H973+L973-3</f>
        <v>6.4</v>
      </c>
      <c r="O973" s="273">
        <f t="shared" si="254"/>
        <v>6</v>
      </c>
      <c r="P973"/>
    </row>
    <row r="974" spans="1:16" ht="24">
      <c r="A974" s="243" t="s">
        <v>85</v>
      </c>
      <c r="B974" s="244" t="str">
        <f>Assets!$B$8</f>
        <v>Luggage and goods handling</v>
      </c>
      <c r="C974" s="245">
        <f>VLOOKUP(A974,Assets!$B$28:$C$47,2,FALSE)</f>
        <v>3.4</v>
      </c>
      <c r="D974" s="244" t="s">
        <v>375</v>
      </c>
      <c r="E974" s="246" t="str">
        <f t="shared" si="248"/>
        <v>V5.</v>
      </c>
      <c r="F974" s="246" t="str">
        <f t="shared" si="249"/>
        <v>V5</v>
      </c>
      <c r="G974" s="253" t="str">
        <f t="shared" si="250"/>
        <v>A3V5</v>
      </c>
      <c r="H974" s="254">
        <f>VLOOKUP(G974,'Assets+Vulnerabilities'!$H$4:$I$318,2,FALSE)</f>
        <v>2</v>
      </c>
      <c r="I974" s="255" t="s">
        <v>418</v>
      </c>
      <c r="J974" s="246" t="str">
        <f t="shared" si="251"/>
        <v>T9.</v>
      </c>
      <c r="K974" s="246" t="str">
        <f t="shared" si="252"/>
        <v>T9</v>
      </c>
      <c r="L974" s="178">
        <f>VLOOKUP(K974,Threats!$J$4:$K$33,2,FALSE)</f>
        <v>3</v>
      </c>
      <c r="M974" s="178" t="str">
        <f t="shared" si="253"/>
        <v>A3.V5.T9</v>
      </c>
      <c r="N974" s="297">
        <f t="shared" si="256"/>
        <v>5.4</v>
      </c>
      <c r="O974" s="273">
        <f t="shared" si="254"/>
        <v>5</v>
      </c>
      <c r="P974"/>
    </row>
    <row r="975" spans="1:16" ht="24">
      <c r="A975" s="243" t="s">
        <v>85</v>
      </c>
      <c r="B975" s="244" t="str">
        <f>Assets!$B$8</f>
        <v>Luggage and goods handling</v>
      </c>
      <c r="C975" s="245">
        <f>VLOOKUP(A975,Assets!$B$28:$C$47,2,FALSE)</f>
        <v>3.4</v>
      </c>
      <c r="D975" s="244" t="s">
        <v>375</v>
      </c>
      <c r="E975" s="246" t="str">
        <f t="shared" si="248"/>
        <v>V5.</v>
      </c>
      <c r="F975" s="246" t="str">
        <f t="shared" si="249"/>
        <v>V5</v>
      </c>
      <c r="G975" s="253" t="str">
        <f t="shared" si="250"/>
        <v>A3V5</v>
      </c>
      <c r="H975" s="254">
        <f>VLOOKUP(G975,'Assets+Vulnerabilities'!$H$4:$I$318,2,FALSE)</f>
        <v>2</v>
      </c>
      <c r="I975" s="255" t="s">
        <v>436</v>
      </c>
      <c r="J975" s="246" t="str">
        <f t="shared" si="251"/>
        <v>T10</v>
      </c>
      <c r="K975" s="246" t="str">
        <f t="shared" si="252"/>
        <v>T10</v>
      </c>
      <c r="L975" s="178">
        <f>VLOOKUP(K975,Threats!$J$4:$K$33,2,FALSE)</f>
        <v>4</v>
      </c>
      <c r="M975" s="178" t="str">
        <f t="shared" si="253"/>
        <v>A3.V5.T10</v>
      </c>
      <c r="N975" s="297">
        <f t="shared" si="256"/>
        <v>6.4</v>
      </c>
      <c r="O975" s="273">
        <f t="shared" si="254"/>
        <v>6</v>
      </c>
      <c r="P975"/>
    </row>
    <row r="976" spans="1:16" ht="24">
      <c r="A976" s="243" t="s">
        <v>85</v>
      </c>
      <c r="B976" s="244" t="str">
        <f>Assets!$B$8</f>
        <v>Luggage and goods handling</v>
      </c>
      <c r="C976" s="245">
        <f>VLOOKUP(A976,Assets!$B$28:$C$47,2,FALSE)</f>
        <v>3.4</v>
      </c>
      <c r="D976" s="244" t="s">
        <v>375</v>
      </c>
      <c r="E976" s="246" t="str">
        <f t="shared" si="248"/>
        <v>V5.</v>
      </c>
      <c r="F976" s="246" t="str">
        <f t="shared" si="249"/>
        <v>V5</v>
      </c>
      <c r="G976" s="253" t="str">
        <f t="shared" si="250"/>
        <v>A3V5</v>
      </c>
      <c r="H976" s="254">
        <f>VLOOKUP(G976,'Assets+Vulnerabilities'!$H$4:$I$318,2,FALSE)</f>
        <v>2</v>
      </c>
      <c r="I976" s="255" t="s">
        <v>406</v>
      </c>
      <c r="J976" s="246" t="str">
        <f t="shared" si="251"/>
        <v>T11</v>
      </c>
      <c r="K976" s="246" t="str">
        <f t="shared" si="252"/>
        <v>T11</v>
      </c>
      <c r="L976" s="178">
        <f>VLOOKUP(K976,Threats!$J$4:$K$33,2,FALSE)</f>
        <v>3</v>
      </c>
      <c r="M976" s="178" t="str">
        <f t="shared" si="253"/>
        <v>A3.V5.T11</v>
      </c>
      <c r="N976" s="297">
        <f t="shared" si="256"/>
        <v>5.4</v>
      </c>
      <c r="O976" s="273">
        <f t="shared" si="254"/>
        <v>5</v>
      </c>
      <c r="P976"/>
    </row>
    <row r="977" spans="1:16" ht="24">
      <c r="A977" s="243" t="s">
        <v>85</v>
      </c>
      <c r="B977" s="244" t="str">
        <f>Assets!$B$8</f>
        <v>Luggage and goods handling</v>
      </c>
      <c r="C977" s="245">
        <f>VLOOKUP(A977,Assets!$B$28:$C$47,2,FALSE)</f>
        <v>3.4</v>
      </c>
      <c r="D977" s="244" t="s">
        <v>375</v>
      </c>
      <c r="E977" s="246" t="str">
        <f t="shared" si="248"/>
        <v>V5.</v>
      </c>
      <c r="F977" s="246" t="str">
        <f t="shared" si="249"/>
        <v>V5</v>
      </c>
      <c r="G977" s="253" t="str">
        <f t="shared" si="250"/>
        <v>A3V5</v>
      </c>
      <c r="H977" s="254">
        <f>VLOOKUP(G977,'Assets+Vulnerabilities'!$H$4:$I$318,2,FALSE)</f>
        <v>2</v>
      </c>
      <c r="I977" s="255" t="s">
        <v>409</v>
      </c>
      <c r="J977" s="246" t="str">
        <f t="shared" si="251"/>
        <v>T14</v>
      </c>
      <c r="K977" s="246" t="str">
        <f t="shared" si="252"/>
        <v>T14</v>
      </c>
      <c r="L977" s="178">
        <f>VLOOKUP(K977,Threats!$J$4:$K$33,2,FALSE)</f>
        <v>4</v>
      </c>
      <c r="M977" s="178" t="str">
        <f t="shared" si="253"/>
        <v>A3.V5.T14</v>
      </c>
      <c r="N977" s="297">
        <f t="shared" si="255"/>
        <v>7.4</v>
      </c>
      <c r="O977" s="273">
        <f t="shared" si="254"/>
        <v>7</v>
      </c>
      <c r="P977"/>
    </row>
    <row r="978" spans="1:16" ht="24">
      <c r="A978" s="243" t="s">
        <v>85</v>
      </c>
      <c r="B978" s="244" t="str">
        <f>Assets!$B$8</f>
        <v>Luggage and goods handling</v>
      </c>
      <c r="C978" s="245">
        <f>VLOOKUP(A978,Assets!$B$28:$C$47,2,FALSE)</f>
        <v>3.4</v>
      </c>
      <c r="D978" s="244" t="s">
        <v>375</v>
      </c>
      <c r="E978" s="246" t="str">
        <f t="shared" si="248"/>
        <v>V5.</v>
      </c>
      <c r="F978" s="246" t="str">
        <f t="shared" si="249"/>
        <v>V5</v>
      </c>
      <c r="G978" s="253" t="str">
        <f t="shared" si="250"/>
        <v>A3V5</v>
      </c>
      <c r="H978" s="254">
        <f>VLOOKUP(G978,'Assets+Vulnerabilities'!$H$4:$I$318,2,FALSE)</f>
        <v>2</v>
      </c>
      <c r="I978" s="255" t="s">
        <v>420</v>
      </c>
      <c r="J978" s="246" t="str">
        <f t="shared" si="251"/>
        <v>T30</v>
      </c>
      <c r="K978" s="246" t="str">
        <f t="shared" si="252"/>
        <v>T30</v>
      </c>
      <c r="L978" s="178">
        <f>VLOOKUP(K978,Threats!$J$4:$K$33,2,FALSE)</f>
        <v>4</v>
      </c>
      <c r="M978" s="178" t="str">
        <f t="shared" si="253"/>
        <v>A3.V5.T30</v>
      </c>
      <c r="N978" s="297">
        <f t="shared" ref="N978:N985" si="257">C978+H978+L978-3</f>
        <v>6.4</v>
      </c>
      <c r="O978" s="273">
        <f t="shared" si="254"/>
        <v>6</v>
      </c>
      <c r="P978"/>
    </row>
    <row r="979" spans="1:16" ht="24">
      <c r="A979" s="243" t="s">
        <v>85</v>
      </c>
      <c r="B979" s="244" t="str">
        <f>Assets!$B$8</f>
        <v>Luggage and goods handling</v>
      </c>
      <c r="C979" s="245">
        <f>VLOOKUP(A979,Assets!$B$28:$C$47,2,FALSE)</f>
        <v>3.4</v>
      </c>
      <c r="D979" s="244" t="s">
        <v>384</v>
      </c>
      <c r="E979" s="246" t="str">
        <f t="shared" si="248"/>
        <v>V15</v>
      </c>
      <c r="F979" s="246" t="str">
        <f t="shared" si="249"/>
        <v>V15</v>
      </c>
      <c r="G979" s="253" t="str">
        <f t="shared" si="250"/>
        <v>A3V15</v>
      </c>
      <c r="H979" s="254">
        <f>VLOOKUP(G979,'Assets+Vulnerabilities'!$H$4:$I$318,2,FALSE)</f>
        <v>4</v>
      </c>
      <c r="I979" s="255" t="s">
        <v>406</v>
      </c>
      <c r="J979" s="246" t="str">
        <f t="shared" si="251"/>
        <v>T11</v>
      </c>
      <c r="K979" s="246" t="str">
        <f t="shared" si="252"/>
        <v>T11</v>
      </c>
      <c r="L979" s="178">
        <f>VLOOKUP(K979,Threats!$J$4:$K$33,2,FALSE)</f>
        <v>3</v>
      </c>
      <c r="M979" s="178" t="str">
        <f t="shared" si="253"/>
        <v>A3.V15.T11</v>
      </c>
      <c r="N979" s="297">
        <f t="shared" si="257"/>
        <v>7.4</v>
      </c>
      <c r="O979" s="273">
        <f t="shared" si="254"/>
        <v>7</v>
      </c>
      <c r="P979"/>
    </row>
    <row r="980" spans="1:16" ht="24">
      <c r="A980" s="243" t="s">
        <v>85</v>
      </c>
      <c r="B980" s="244" t="str">
        <f>Assets!$B$8</f>
        <v>Luggage and goods handling</v>
      </c>
      <c r="C980" s="245">
        <f>VLOOKUP(A980,Assets!$B$28:$C$47,2,FALSE)</f>
        <v>3.4</v>
      </c>
      <c r="D980" s="244" t="s">
        <v>384</v>
      </c>
      <c r="E980" s="246" t="str">
        <f t="shared" si="248"/>
        <v>V15</v>
      </c>
      <c r="F980" s="246" t="str">
        <f t="shared" si="249"/>
        <v>V15</v>
      </c>
      <c r="G980" s="253" t="str">
        <f t="shared" si="250"/>
        <v>A3V15</v>
      </c>
      <c r="H980" s="254">
        <f>VLOOKUP(G980,'Assets+Vulnerabilities'!$H$4:$I$318,2,FALSE)</f>
        <v>4</v>
      </c>
      <c r="I980" s="255" t="s">
        <v>420</v>
      </c>
      <c r="J980" s="246" t="str">
        <f t="shared" si="251"/>
        <v>T30</v>
      </c>
      <c r="K980" s="246" t="str">
        <f t="shared" si="252"/>
        <v>T30</v>
      </c>
      <c r="L980" s="178">
        <f>VLOOKUP(K980,Threats!$J$4:$K$33,2,FALSE)</f>
        <v>4</v>
      </c>
      <c r="M980" s="178" t="str">
        <f t="shared" si="253"/>
        <v>A3.V15.T30</v>
      </c>
      <c r="N980" s="297">
        <f t="shared" si="257"/>
        <v>8.4</v>
      </c>
      <c r="O980" s="273">
        <f t="shared" si="254"/>
        <v>8</v>
      </c>
      <c r="P980"/>
    </row>
    <row r="981" spans="1:16" ht="36">
      <c r="A981" s="243" t="s">
        <v>85</v>
      </c>
      <c r="B981" s="244" t="str">
        <f>Assets!$B$8</f>
        <v>Luggage and goods handling</v>
      </c>
      <c r="C981" s="245">
        <f>VLOOKUP(A981,Assets!$B$28:$C$47,2,FALSE)</f>
        <v>3.4</v>
      </c>
      <c r="D981" s="244" t="s">
        <v>487</v>
      </c>
      <c r="E981" s="246" t="str">
        <f t="shared" si="248"/>
        <v>V24</v>
      </c>
      <c r="F981" s="246" t="str">
        <f t="shared" si="249"/>
        <v>V24</v>
      </c>
      <c r="G981" s="253" t="str">
        <f t="shared" si="250"/>
        <v>A3V24</v>
      </c>
      <c r="H981" s="254">
        <f>VLOOKUP(G981,'Assets+Vulnerabilities'!$H$4:$I$318,2,FALSE)</f>
        <v>2</v>
      </c>
      <c r="I981" s="255" t="s">
        <v>408</v>
      </c>
      <c r="J981" s="246" t="str">
        <f t="shared" si="251"/>
        <v>T2.</v>
      </c>
      <c r="K981" s="246" t="str">
        <f t="shared" si="252"/>
        <v>T2</v>
      </c>
      <c r="L981" s="178">
        <f>VLOOKUP(K981,Threats!$J$4:$K$33,2,FALSE)</f>
        <v>5</v>
      </c>
      <c r="M981" s="178" t="str">
        <f t="shared" si="253"/>
        <v>A3.V24.T2</v>
      </c>
      <c r="N981" s="297">
        <f t="shared" si="257"/>
        <v>7.4</v>
      </c>
      <c r="O981" s="273">
        <f t="shared" si="254"/>
        <v>7</v>
      </c>
      <c r="P981"/>
    </row>
    <row r="982" spans="1:16" ht="36">
      <c r="A982" s="243" t="s">
        <v>85</v>
      </c>
      <c r="B982" s="244" t="str">
        <f>Assets!$B$8</f>
        <v>Luggage and goods handling</v>
      </c>
      <c r="C982" s="245">
        <f>VLOOKUP(A982,Assets!$B$28:$C$47,2,FALSE)</f>
        <v>3.4</v>
      </c>
      <c r="D982" s="244" t="s">
        <v>487</v>
      </c>
      <c r="E982" s="246" t="str">
        <f t="shared" si="248"/>
        <v>V24</v>
      </c>
      <c r="F982" s="246" t="str">
        <f t="shared" si="249"/>
        <v>V24</v>
      </c>
      <c r="G982" s="253" t="str">
        <f t="shared" si="250"/>
        <v>A3V24</v>
      </c>
      <c r="H982" s="254">
        <f>VLOOKUP(G982,'Assets+Vulnerabilities'!$H$4:$I$318,2,FALSE)</f>
        <v>2</v>
      </c>
      <c r="I982" s="255" t="s">
        <v>431</v>
      </c>
      <c r="J982" s="246" t="str">
        <f t="shared" si="251"/>
        <v>T6.</v>
      </c>
      <c r="K982" s="246" t="str">
        <f t="shared" si="252"/>
        <v>T6</v>
      </c>
      <c r="L982" s="178">
        <f>VLOOKUP(K982,Threats!$J$4:$K$33,2,FALSE)</f>
        <v>4</v>
      </c>
      <c r="M982" s="178" t="str">
        <f t="shared" si="253"/>
        <v>A3.V24.T6</v>
      </c>
      <c r="N982" s="297">
        <f t="shared" si="257"/>
        <v>6.4</v>
      </c>
      <c r="O982" s="273">
        <f t="shared" si="254"/>
        <v>6</v>
      </c>
      <c r="P982"/>
    </row>
    <row r="983" spans="1:16" ht="36">
      <c r="A983" s="243" t="s">
        <v>85</v>
      </c>
      <c r="B983" s="244" t="str">
        <f>Assets!$B$8</f>
        <v>Luggage and goods handling</v>
      </c>
      <c r="C983" s="245">
        <f>VLOOKUP(A983,Assets!$B$28:$C$47,2,FALSE)</f>
        <v>3.4</v>
      </c>
      <c r="D983" s="244" t="s">
        <v>487</v>
      </c>
      <c r="E983" s="246" t="str">
        <f t="shared" si="248"/>
        <v>V24</v>
      </c>
      <c r="F983" s="246" t="str">
        <f t="shared" si="249"/>
        <v>V24</v>
      </c>
      <c r="G983" s="253" t="str">
        <f t="shared" si="250"/>
        <v>A3V24</v>
      </c>
      <c r="H983" s="254">
        <f>VLOOKUP(G983,'Assets+Vulnerabilities'!$H$4:$I$318,2,FALSE)</f>
        <v>2</v>
      </c>
      <c r="I983" s="255" t="s">
        <v>152</v>
      </c>
      <c r="J983" s="246" t="str">
        <f t="shared" si="251"/>
        <v>T7.</v>
      </c>
      <c r="K983" s="246" t="str">
        <f t="shared" si="252"/>
        <v>T7</v>
      </c>
      <c r="L983" s="178">
        <f>VLOOKUP(K983,Threats!$J$4:$K$33,2,FALSE)</f>
        <v>4</v>
      </c>
      <c r="M983" s="178" t="str">
        <f t="shared" si="253"/>
        <v>A3.V24.T7</v>
      </c>
      <c r="N983" s="297">
        <f t="shared" si="257"/>
        <v>6.4</v>
      </c>
      <c r="O983" s="273">
        <f t="shared" si="254"/>
        <v>6</v>
      </c>
      <c r="P983"/>
    </row>
    <row r="984" spans="1:16" ht="36">
      <c r="A984" s="243" t="s">
        <v>85</v>
      </c>
      <c r="B984" s="244" t="str">
        <f>Assets!$B$8</f>
        <v>Luggage and goods handling</v>
      </c>
      <c r="C984" s="245">
        <f>VLOOKUP(A984,Assets!$B$28:$C$47,2,FALSE)</f>
        <v>3.4</v>
      </c>
      <c r="D984" s="244" t="s">
        <v>487</v>
      </c>
      <c r="E984" s="246" t="str">
        <f t="shared" si="248"/>
        <v>V24</v>
      </c>
      <c r="F984" s="246" t="str">
        <f t="shared" si="249"/>
        <v>V24</v>
      </c>
      <c r="G984" s="253" t="str">
        <f t="shared" si="250"/>
        <v>A3V24</v>
      </c>
      <c r="H984" s="254">
        <f>VLOOKUP(G984,'Assets+Vulnerabilities'!$H$4:$I$318,2,FALSE)</f>
        <v>2</v>
      </c>
      <c r="I984" s="255" t="s">
        <v>417</v>
      </c>
      <c r="J984" s="246" t="str">
        <f t="shared" si="251"/>
        <v>T8.</v>
      </c>
      <c r="K984" s="246" t="str">
        <f t="shared" si="252"/>
        <v>T8</v>
      </c>
      <c r="L984" s="178">
        <f>VLOOKUP(K984,Threats!$J$4:$K$33,2,FALSE)</f>
        <v>4</v>
      </c>
      <c r="M984" s="178" t="str">
        <f t="shared" si="253"/>
        <v>A3.V24.T8</v>
      </c>
      <c r="N984" s="297">
        <f t="shared" si="257"/>
        <v>6.4</v>
      </c>
      <c r="O984" s="273">
        <f t="shared" si="254"/>
        <v>6</v>
      </c>
      <c r="P984"/>
    </row>
    <row r="985" spans="1:16" ht="36">
      <c r="A985" s="243" t="s">
        <v>85</v>
      </c>
      <c r="B985" s="244" t="str">
        <f>Assets!$B$8</f>
        <v>Luggage and goods handling</v>
      </c>
      <c r="C985" s="245">
        <f>VLOOKUP(A985,Assets!$B$28:$C$47,2,FALSE)</f>
        <v>3.4</v>
      </c>
      <c r="D985" s="244" t="s">
        <v>487</v>
      </c>
      <c r="E985" s="246" t="str">
        <f t="shared" si="248"/>
        <v>V24</v>
      </c>
      <c r="F985" s="246" t="str">
        <f t="shared" si="249"/>
        <v>V24</v>
      </c>
      <c r="G985" s="253" t="str">
        <f t="shared" si="250"/>
        <v>A3V24</v>
      </c>
      <c r="H985" s="254">
        <f>VLOOKUP(G985,'Assets+Vulnerabilities'!$H$4:$I$318,2,FALSE)</f>
        <v>2</v>
      </c>
      <c r="I985" s="255" t="s">
        <v>418</v>
      </c>
      <c r="J985" s="246" t="str">
        <f t="shared" si="251"/>
        <v>T9.</v>
      </c>
      <c r="K985" s="246" t="str">
        <f t="shared" si="252"/>
        <v>T9</v>
      </c>
      <c r="L985" s="178">
        <f>VLOOKUP(K985,Threats!$J$4:$K$33,2,FALSE)</f>
        <v>3</v>
      </c>
      <c r="M985" s="178" t="str">
        <f t="shared" si="253"/>
        <v>A3.V24.T9</v>
      </c>
      <c r="N985" s="297">
        <f t="shared" si="257"/>
        <v>5.4</v>
      </c>
      <c r="O985" s="273">
        <f t="shared" si="254"/>
        <v>5</v>
      </c>
      <c r="P985"/>
    </row>
    <row r="986" spans="1:16" ht="36">
      <c r="A986" s="243" t="s">
        <v>85</v>
      </c>
      <c r="B986" s="244" t="str">
        <f>Assets!$B$8</f>
        <v>Luggage and goods handling</v>
      </c>
      <c r="C986" s="245">
        <f>VLOOKUP(A986,Assets!$B$28:$C$47,2,FALSE)</f>
        <v>3.4</v>
      </c>
      <c r="D986" s="244" t="s">
        <v>487</v>
      </c>
      <c r="E986" s="246" t="str">
        <f t="shared" si="248"/>
        <v>V24</v>
      </c>
      <c r="F986" s="246" t="str">
        <f t="shared" si="249"/>
        <v>V24</v>
      </c>
      <c r="G986" s="253" t="str">
        <f t="shared" si="250"/>
        <v>A3V24</v>
      </c>
      <c r="H986" s="254">
        <f>VLOOKUP(G986,'Assets+Vulnerabilities'!$H$4:$I$318,2,FALSE)</f>
        <v>2</v>
      </c>
      <c r="I986" s="255" t="s">
        <v>409</v>
      </c>
      <c r="J986" s="246" t="str">
        <f t="shared" si="251"/>
        <v>T14</v>
      </c>
      <c r="K986" s="246" t="str">
        <f t="shared" si="252"/>
        <v>T14</v>
      </c>
      <c r="L986" s="178">
        <f>VLOOKUP(K986,Threats!$J$4:$K$33,2,FALSE)</f>
        <v>4</v>
      </c>
      <c r="M986" s="178" t="str">
        <f t="shared" si="253"/>
        <v>A3.V24.T14</v>
      </c>
      <c r="N986" s="297">
        <f t="shared" si="255"/>
        <v>7.4</v>
      </c>
      <c r="O986" s="273">
        <f t="shared" si="254"/>
        <v>7</v>
      </c>
      <c r="P986"/>
    </row>
    <row r="987" spans="1:16" ht="36">
      <c r="A987" s="243" t="s">
        <v>85</v>
      </c>
      <c r="B987" s="244" t="str">
        <f>Assets!$B$8</f>
        <v>Luggage and goods handling</v>
      </c>
      <c r="C987" s="245">
        <f>VLOOKUP(A987,Assets!$B$28:$C$47,2,FALSE)</f>
        <v>3.4</v>
      </c>
      <c r="D987" s="244" t="s">
        <v>487</v>
      </c>
      <c r="E987" s="246" t="str">
        <f t="shared" si="248"/>
        <v>V24</v>
      </c>
      <c r="F987" s="246" t="str">
        <f t="shared" si="249"/>
        <v>V24</v>
      </c>
      <c r="G987" s="253" t="str">
        <f t="shared" si="250"/>
        <v>A3V24</v>
      </c>
      <c r="H987" s="254">
        <f>VLOOKUP(G987,'Assets+Vulnerabilities'!$H$4:$I$318,2,FALSE)</f>
        <v>2</v>
      </c>
      <c r="I987" s="255" t="s">
        <v>422</v>
      </c>
      <c r="J987" s="246" t="str">
        <f t="shared" si="251"/>
        <v>T15</v>
      </c>
      <c r="K987" s="246" t="str">
        <f t="shared" si="252"/>
        <v>T15</v>
      </c>
      <c r="L987" s="178">
        <f>VLOOKUP(K987,Threats!$J$4:$K$33,2,FALSE)</f>
        <v>3</v>
      </c>
      <c r="M987" s="178" t="str">
        <f t="shared" si="253"/>
        <v>A3.V24.T15</v>
      </c>
      <c r="N987" s="297">
        <f t="shared" si="255"/>
        <v>6.4</v>
      </c>
      <c r="O987" s="273">
        <f t="shared" si="254"/>
        <v>6</v>
      </c>
      <c r="P987"/>
    </row>
    <row r="988" spans="1:16" ht="48">
      <c r="A988" s="243" t="s">
        <v>85</v>
      </c>
      <c r="B988" s="244" t="str">
        <f>Assets!$B$8</f>
        <v>Luggage and goods handling</v>
      </c>
      <c r="C988" s="245">
        <f>VLOOKUP(A988,Assets!$B$28:$C$47,2,FALSE)</f>
        <v>3.4</v>
      </c>
      <c r="D988" s="244" t="s">
        <v>487</v>
      </c>
      <c r="E988" s="246" t="str">
        <f t="shared" si="248"/>
        <v>V24</v>
      </c>
      <c r="F988" s="246" t="str">
        <f t="shared" si="249"/>
        <v>V24</v>
      </c>
      <c r="G988" s="253" t="str">
        <f t="shared" si="250"/>
        <v>A3V24</v>
      </c>
      <c r="H988" s="254">
        <f>VLOOKUP(G988,'Assets+Vulnerabilities'!$H$4:$I$318,2,FALSE)</f>
        <v>2</v>
      </c>
      <c r="I988" s="255" t="s">
        <v>419</v>
      </c>
      <c r="J988" s="246" t="str">
        <f t="shared" si="251"/>
        <v>T16</v>
      </c>
      <c r="K988" s="246" t="str">
        <f t="shared" si="252"/>
        <v>T16</v>
      </c>
      <c r="L988" s="178">
        <f>VLOOKUP(K988,Threats!$J$4:$K$33,2,FALSE)</f>
        <v>3</v>
      </c>
      <c r="M988" s="178" t="str">
        <f t="shared" si="253"/>
        <v>A3.V24.T16</v>
      </c>
      <c r="N988" s="297">
        <f t="shared" si="255"/>
        <v>6.4</v>
      </c>
      <c r="O988" s="273">
        <f t="shared" si="254"/>
        <v>6</v>
      </c>
      <c r="P988"/>
    </row>
    <row r="989" spans="1:16" ht="36">
      <c r="A989" s="243" t="s">
        <v>85</v>
      </c>
      <c r="B989" s="244" t="str">
        <f>Assets!$B$8</f>
        <v>Luggage and goods handling</v>
      </c>
      <c r="C989" s="245">
        <f>VLOOKUP(A989,Assets!$B$28:$C$47,2,FALSE)</f>
        <v>3.4</v>
      </c>
      <c r="D989" s="244" t="s">
        <v>487</v>
      </c>
      <c r="E989" s="246" t="str">
        <f t="shared" si="248"/>
        <v>V24</v>
      </c>
      <c r="F989" s="246" t="str">
        <f t="shared" si="249"/>
        <v>V24</v>
      </c>
      <c r="G989" s="253" t="str">
        <f t="shared" si="250"/>
        <v>A3V24</v>
      </c>
      <c r="H989" s="254">
        <f>VLOOKUP(G989,'Assets+Vulnerabilities'!$H$4:$I$318,2,FALSE)</f>
        <v>2</v>
      </c>
      <c r="I989" s="255" t="s">
        <v>426</v>
      </c>
      <c r="J989" s="246" t="str">
        <f t="shared" si="251"/>
        <v>T21</v>
      </c>
      <c r="K989" s="246" t="str">
        <f t="shared" si="252"/>
        <v>T21</v>
      </c>
      <c r="L989" s="178">
        <f>VLOOKUP(K989,Threats!$J$4:$K$33,2,FALSE)</f>
        <v>4</v>
      </c>
      <c r="M989" s="178" t="str">
        <f t="shared" si="253"/>
        <v>A3.V24.T21</v>
      </c>
      <c r="N989" s="297">
        <f t="shared" si="255"/>
        <v>7.4</v>
      </c>
      <c r="O989" s="273">
        <f t="shared" si="254"/>
        <v>7</v>
      </c>
      <c r="P989"/>
    </row>
    <row r="990" spans="1:16" ht="24">
      <c r="A990" s="243" t="s">
        <v>85</v>
      </c>
      <c r="B990" s="244" t="str">
        <f>Assets!$B$8</f>
        <v>Luggage and goods handling</v>
      </c>
      <c r="C990" s="245">
        <f>VLOOKUP(A990,Assets!$B$28:$C$47,2,FALSE)</f>
        <v>3.4</v>
      </c>
      <c r="D990" s="244" t="s">
        <v>373</v>
      </c>
      <c r="E990" s="246" t="str">
        <f t="shared" si="248"/>
        <v>V6.</v>
      </c>
      <c r="F990" s="246" t="str">
        <f t="shared" si="249"/>
        <v>V6</v>
      </c>
      <c r="G990" s="253" t="str">
        <f t="shared" si="250"/>
        <v>A3V6</v>
      </c>
      <c r="H990" s="254">
        <f>VLOOKUP(G990,'Assets+Vulnerabilities'!$H$4:$I$318,2,FALSE)</f>
        <v>4</v>
      </c>
      <c r="I990" s="255" t="s">
        <v>418</v>
      </c>
      <c r="J990" s="246" t="str">
        <f t="shared" si="251"/>
        <v>T9.</v>
      </c>
      <c r="K990" s="246" t="str">
        <f t="shared" si="252"/>
        <v>T9</v>
      </c>
      <c r="L990" s="178">
        <f>VLOOKUP(K990,Threats!$J$4:$K$33,2,FALSE)</f>
        <v>3</v>
      </c>
      <c r="M990" s="178" t="str">
        <f t="shared" si="253"/>
        <v>A3.V6.T9</v>
      </c>
      <c r="N990" s="297">
        <f>C990+H990+L990-3</f>
        <v>7.4</v>
      </c>
      <c r="O990" s="273">
        <f t="shared" si="254"/>
        <v>7</v>
      </c>
      <c r="P990"/>
    </row>
    <row r="991" spans="1:16" ht="24">
      <c r="A991" s="243" t="s">
        <v>85</v>
      </c>
      <c r="B991" s="244" t="str">
        <f>Assets!$B$8</f>
        <v>Luggage and goods handling</v>
      </c>
      <c r="C991" s="245">
        <f>VLOOKUP(A991,Assets!$B$28:$C$47,2,FALSE)</f>
        <v>3.4</v>
      </c>
      <c r="D991" s="244" t="s">
        <v>373</v>
      </c>
      <c r="E991" s="246" t="str">
        <f t="shared" si="248"/>
        <v>V6.</v>
      </c>
      <c r="F991" s="246" t="str">
        <f t="shared" si="249"/>
        <v>V6</v>
      </c>
      <c r="G991" s="253" t="str">
        <f t="shared" si="250"/>
        <v>A3V6</v>
      </c>
      <c r="H991" s="254">
        <f>VLOOKUP(G991,'Assets+Vulnerabilities'!$H$4:$I$318,2,FALSE)</f>
        <v>4</v>
      </c>
      <c r="I991" s="255" t="s">
        <v>412</v>
      </c>
      <c r="J991" s="246" t="str">
        <f t="shared" si="251"/>
        <v>T22</v>
      </c>
      <c r="K991" s="246" t="str">
        <f t="shared" si="252"/>
        <v>T22</v>
      </c>
      <c r="L991" s="178">
        <f>VLOOKUP(K991,Threats!$J$4:$K$33,2,FALSE)</f>
        <v>4</v>
      </c>
      <c r="M991" s="178" t="str">
        <f t="shared" si="253"/>
        <v>A3.V6.T22</v>
      </c>
      <c r="N991" s="297">
        <f t="shared" si="255"/>
        <v>9.4</v>
      </c>
      <c r="O991" s="273">
        <f t="shared" si="254"/>
        <v>9</v>
      </c>
      <c r="P991"/>
    </row>
    <row r="992" spans="1:16" ht="24">
      <c r="A992" s="243" t="s">
        <v>85</v>
      </c>
      <c r="B992" s="244" t="str">
        <f>Assets!$B$8</f>
        <v>Luggage and goods handling</v>
      </c>
      <c r="C992" s="245">
        <f>VLOOKUP(A992,Assets!$B$28:$C$47,2,FALSE)</f>
        <v>3.4</v>
      </c>
      <c r="D992" s="244" t="s">
        <v>373</v>
      </c>
      <c r="E992" s="246" t="str">
        <f t="shared" si="248"/>
        <v>V6.</v>
      </c>
      <c r="F992" s="246" t="str">
        <f t="shared" si="249"/>
        <v>V6</v>
      </c>
      <c r="G992" s="253" t="str">
        <f t="shared" si="250"/>
        <v>A3V6</v>
      </c>
      <c r="H992" s="254">
        <f>VLOOKUP(G992,'Assets+Vulnerabilities'!$H$4:$I$318,2,FALSE)</f>
        <v>4</v>
      </c>
      <c r="I992" s="255" t="s">
        <v>406</v>
      </c>
      <c r="J992" s="246" t="str">
        <f t="shared" si="251"/>
        <v>T11</v>
      </c>
      <c r="K992" s="246" t="str">
        <f t="shared" si="252"/>
        <v>T11</v>
      </c>
      <c r="L992" s="178">
        <f>VLOOKUP(K992,Threats!$J$4:$K$33,2,FALSE)</f>
        <v>3</v>
      </c>
      <c r="M992" s="178" t="str">
        <f t="shared" si="253"/>
        <v>A3.V6.T11</v>
      </c>
      <c r="N992" s="297">
        <f t="shared" ref="N992:N994" si="258">C992+H992+L992-3</f>
        <v>7.4</v>
      </c>
      <c r="O992" s="273">
        <f t="shared" si="254"/>
        <v>7</v>
      </c>
      <c r="P992"/>
    </row>
    <row r="993" spans="1:16" ht="24">
      <c r="A993" s="243" t="s">
        <v>85</v>
      </c>
      <c r="B993" s="244" t="str">
        <f>Assets!$B$8</f>
        <v>Luggage and goods handling</v>
      </c>
      <c r="C993" s="245">
        <f>VLOOKUP(A993,Assets!$B$28:$C$47,2,FALSE)</f>
        <v>3.4</v>
      </c>
      <c r="D993" s="244" t="s">
        <v>373</v>
      </c>
      <c r="E993" s="246" t="str">
        <f t="shared" si="248"/>
        <v>V6.</v>
      </c>
      <c r="F993" s="246" t="str">
        <f t="shared" si="249"/>
        <v>V6</v>
      </c>
      <c r="G993" s="253" t="str">
        <f t="shared" si="250"/>
        <v>A3V6</v>
      </c>
      <c r="H993" s="254">
        <f>VLOOKUP(G993,'Assets+Vulnerabilities'!$H$4:$I$318,2,FALSE)</f>
        <v>4</v>
      </c>
      <c r="I993" s="255" t="s">
        <v>480</v>
      </c>
      <c r="J993" s="246" t="str">
        <f t="shared" si="251"/>
        <v>T12</v>
      </c>
      <c r="K993" s="246" t="str">
        <f t="shared" si="252"/>
        <v>T12</v>
      </c>
      <c r="L993" s="178">
        <f>VLOOKUP(K993,Threats!$J$4:$K$33,2,FALSE)</f>
        <v>4</v>
      </c>
      <c r="M993" s="178" t="str">
        <f t="shared" si="253"/>
        <v>A3.V6.T12</v>
      </c>
      <c r="N993" s="297">
        <f t="shared" si="258"/>
        <v>8.4</v>
      </c>
      <c r="O993" s="273">
        <f t="shared" si="254"/>
        <v>8</v>
      </c>
      <c r="P993"/>
    </row>
    <row r="994" spans="1:16" ht="24">
      <c r="A994" s="243" t="s">
        <v>85</v>
      </c>
      <c r="B994" s="244" t="str">
        <f>Assets!$B$8</f>
        <v>Luggage and goods handling</v>
      </c>
      <c r="C994" s="245">
        <f>VLOOKUP(A994,Assets!$B$28:$C$47,2,FALSE)</f>
        <v>3.4</v>
      </c>
      <c r="D994" s="244" t="s">
        <v>373</v>
      </c>
      <c r="E994" s="246" t="str">
        <f t="shared" si="248"/>
        <v>V6.</v>
      </c>
      <c r="F994" s="246" t="str">
        <f t="shared" si="249"/>
        <v>V6</v>
      </c>
      <c r="G994" s="253" t="str">
        <f t="shared" si="250"/>
        <v>A3V6</v>
      </c>
      <c r="H994" s="254">
        <f>VLOOKUP(G994,'Assets+Vulnerabilities'!$H$4:$I$318,2,FALSE)</f>
        <v>4</v>
      </c>
      <c r="I994" s="255" t="s">
        <v>420</v>
      </c>
      <c r="J994" s="246" t="str">
        <f t="shared" si="251"/>
        <v>T30</v>
      </c>
      <c r="K994" s="246" t="str">
        <f t="shared" si="252"/>
        <v>T30</v>
      </c>
      <c r="L994" s="178">
        <f>VLOOKUP(K994,Threats!$J$4:$K$33,2,FALSE)</f>
        <v>4</v>
      </c>
      <c r="M994" s="178" t="str">
        <f t="shared" si="253"/>
        <v>A3.V6.T30</v>
      </c>
      <c r="N994" s="297">
        <f t="shared" si="258"/>
        <v>8.4</v>
      </c>
      <c r="O994" s="273">
        <f t="shared" si="254"/>
        <v>8</v>
      </c>
      <c r="P994"/>
    </row>
    <row r="995" spans="1:16" ht="24">
      <c r="A995" s="243" t="s">
        <v>88</v>
      </c>
      <c r="B995" s="244" t="str">
        <f>Assets!$B$9</f>
        <v>Automated traffic management</v>
      </c>
      <c r="C995" s="245">
        <f>VLOOKUP(A995,Assets!$B$28:$C$47,2,FALSE)</f>
        <v>3.8</v>
      </c>
      <c r="D995" s="244" t="s">
        <v>391</v>
      </c>
      <c r="E995" s="246" t="str">
        <f t="shared" si="248"/>
        <v>V17</v>
      </c>
      <c r="F995" s="246" t="str">
        <f t="shared" si="249"/>
        <v>V17</v>
      </c>
      <c r="G995" s="253" t="str">
        <f t="shared" si="250"/>
        <v>A4V17</v>
      </c>
      <c r="H995" s="254">
        <f>VLOOKUP(G995,'Assets+Vulnerabilities'!$H$4:$I$318,2,FALSE)</f>
        <v>3</v>
      </c>
      <c r="I995" s="255" t="s">
        <v>412</v>
      </c>
      <c r="J995" s="246" t="str">
        <f t="shared" si="251"/>
        <v>T22</v>
      </c>
      <c r="K995" s="246" t="str">
        <f t="shared" si="252"/>
        <v>T22</v>
      </c>
      <c r="L995" s="178">
        <f>VLOOKUP(K995,Threats!$J$4:$K$33,2,FALSE)</f>
        <v>4</v>
      </c>
      <c r="M995" s="178" t="str">
        <f t="shared" si="253"/>
        <v>A4.V17.T22</v>
      </c>
      <c r="N995" s="297">
        <f t="shared" si="255"/>
        <v>8.8000000000000007</v>
      </c>
      <c r="O995" s="273">
        <f t="shared" si="254"/>
        <v>9</v>
      </c>
      <c r="P995"/>
    </row>
    <row r="996" spans="1:16" ht="24">
      <c r="A996" s="243" t="s">
        <v>88</v>
      </c>
      <c r="B996" s="244" t="str">
        <f>Assets!$B$9</f>
        <v>Automated traffic management</v>
      </c>
      <c r="C996" s="245">
        <f>VLOOKUP(A996,Assets!$B$28:$C$47,2,FALSE)</f>
        <v>3.8</v>
      </c>
      <c r="D996" s="244" t="s">
        <v>391</v>
      </c>
      <c r="E996" s="246" t="str">
        <f t="shared" si="248"/>
        <v>V17</v>
      </c>
      <c r="F996" s="246" t="str">
        <f t="shared" si="249"/>
        <v>V17</v>
      </c>
      <c r="G996" s="253" t="str">
        <f t="shared" si="250"/>
        <v>A4V17</v>
      </c>
      <c r="H996" s="254">
        <f>VLOOKUP(G996,'Assets+Vulnerabilities'!$H$4:$I$318,2,FALSE)</f>
        <v>3</v>
      </c>
      <c r="I996" s="255" t="s">
        <v>411</v>
      </c>
      <c r="J996" s="246" t="str">
        <f t="shared" si="251"/>
        <v>T4.</v>
      </c>
      <c r="K996" s="246" t="str">
        <f t="shared" si="252"/>
        <v>T4</v>
      </c>
      <c r="L996" s="178">
        <f>VLOOKUP(K996,Threats!$J$4:$K$33,2,FALSE)</f>
        <v>3</v>
      </c>
      <c r="M996" s="178" t="str">
        <f t="shared" si="253"/>
        <v>A4.V17.T4</v>
      </c>
      <c r="N996" s="297">
        <f>C996+H996+L996-3</f>
        <v>6.8000000000000007</v>
      </c>
      <c r="O996" s="273">
        <f t="shared" si="254"/>
        <v>7</v>
      </c>
      <c r="P996"/>
    </row>
    <row r="997" spans="1:16" ht="24">
      <c r="A997" s="243" t="s">
        <v>88</v>
      </c>
      <c r="B997" s="244" t="str">
        <f>Assets!$B$9</f>
        <v>Automated traffic management</v>
      </c>
      <c r="C997" s="245">
        <f>VLOOKUP(A997,Assets!$B$28:$C$47,2,FALSE)</f>
        <v>3.8</v>
      </c>
      <c r="D997" s="244" t="s">
        <v>441</v>
      </c>
      <c r="E997" s="246" t="str">
        <f t="shared" si="248"/>
        <v>V39</v>
      </c>
      <c r="F997" s="246" t="str">
        <f t="shared" si="249"/>
        <v>V39</v>
      </c>
      <c r="G997" s="253" t="str">
        <f t="shared" si="250"/>
        <v>A4V39</v>
      </c>
      <c r="H997" s="254">
        <f>VLOOKUP(G997,'Assets+Vulnerabilities'!$H$4:$I$318,2,FALSE)</f>
        <v>4</v>
      </c>
      <c r="I997" s="255" t="s">
        <v>410</v>
      </c>
      <c r="J997" s="246" t="str">
        <f t="shared" si="251"/>
        <v>T1.</v>
      </c>
      <c r="K997" s="246" t="str">
        <f t="shared" si="252"/>
        <v>T1</v>
      </c>
      <c r="L997" s="178">
        <f>VLOOKUP(K997,Threats!$J$4:$K$33,2,FALSE)</f>
        <v>3</v>
      </c>
      <c r="M997" s="178" t="str">
        <f t="shared" si="253"/>
        <v>A4.V39.T1</v>
      </c>
      <c r="N997" s="297">
        <f t="shared" si="255"/>
        <v>8.8000000000000007</v>
      </c>
      <c r="O997" s="273">
        <f t="shared" si="254"/>
        <v>9</v>
      </c>
      <c r="P997"/>
    </row>
    <row r="998" spans="1:16" ht="24">
      <c r="A998" s="243" t="s">
        <v>88</v>
      </c>
      <c r="B998" s="244" t="str">
        <f>Assets!$B$9</f>
        <v>Automated traffic management</v>
      </c>
      <c r="C998" s="245">
        <f>VLOOKUP(A998,Assets!$B$28:$C$47,2,FALSE)</f>
        <v>3.8</v>
      </c>
      <c r="D998" s="244" t="s">
        <v>441</v>
      </c>
      <c r="E998" s="246" t="str">
        <f t="shared" si="248"/>
        <v>V39</v>
      </c>
      <c r="F998" s="246" t="str">
        <f t="shared" si="249"/>
        <v>V39</v>
      </c>
      <c r="G998" s="253" t="str">
        <f t="shared" si="250"/>
        <v>A4V39</v>
      </c>
      <c r="H998" s="254">
        <f>VLOOKUP(G998,'Assets+Vulnerabilities'!$H$4:$I$318,2,FALSE)</f>
        <v>4</v>
      </c>
      <c r="I998" s="255" t="s">
        <v>411</v>
      </c>
      <c r="J998" s="246" t="str">
        <f t="shared" si="251"/>
        <v>T4.</v>
      </c>
      <c r="K998" s="246" t="str">
        <f t="shared" si="252"/>
        <v>T4</v>
      </c>
      <c r="L998" s="178">
        <f>VLOOKUP(K998,Threats!$J$4:$K$33,2,FALSE)</f>
        <v>3</v>
      </c>
      <c r="M998" s="178" t="str">
        <f t="shared" si="253"/>
        <v>A4.V39.T4</v>
      </c>
      <c r="N998" s="297">
        <f t="shared" ref="N998:N1002" si="259">C998+H998+L998-3</f>
        <v>7.8000000000000007</v>
      </c>
      <c r="O998" s="273">
        <f t="shared" si="254"/>
        <v>8</v>
      </c>
      <c r="P998"/>
    </row>
    <row r="999" spans="1:16" ht="36">
      <c r="A999" s="243" t="s">
        <v>88</v>
      </c>
      <c r="B999" s="244" t="str">
        <f>Assets!$B$9</f>
        <v>Automated traffic management</v>
      </c>
      <c r="C999" s="245">
        <f>VLOOKUP(A999,Assets!$B$28:$C$47,2,FALSE)</f>
        <v>3.8</v>
      </c>
      <c r="D999" s="244" t="s">
        <v>441</v>
      </c>
      <c r="E999" s="246" t="str">
        <f t="shared" si="248"/>
        <v>V39</v>
      </c>
      <c r="F999" s="246" t="str">
        <f t="shared" si="249"/>
        <v>V39</v>
      </c>
      <c r="G999" s="253" t="str">
        <f t="shared" si="250"/>
        <v>A4V39</v>
      </c>
      <c r="H999" s="254">
        <f>VLOOKUP(G999,'Assets+Vulnerabilities'!$H$4:$I$318,2,FALSE)</f>
        <v>4</v>
      </c>
      <c r="I999" s="255" t="s">
        <v>417</v>
      </c>
      <c r="J999" s="246" t="str">
        <f t="shared" si="251"/>
        <v>T8.</v>
      </c>
      <c r="K999" s="246" t="str">
        <f t="shared" si="252"/>
        <v>T8</v>
      </c>
      <c r="L999" s="178">
        <f>VLOOKUP(K999,Threats!$J$4:$K$33,2,FALSE)</f>
        <v>4</v>
      </c>
      <c r="M999" s="178" t="str">
        <f t="shared" si="253"/>
        <v>A4.V39.T8</v>
      </c>
      <c r="N999" s="297">
        <f t="shared" si="259"/>
        <v>8.8000000000000007</v>
      </c>
      <c r="O999" s="273">
        <f t="shared" si="254"/>
        <v>9</v>
      </c>
      <c r="P999"/>
    </row>
    <row r="1000" spans="1:16" ht="24">
      <c r="A1000" s="243" t="s">
        <v>88</v>
      </c>
      <c r="B1000" s="244" t="str">
        <f>Assets!$B$9</f>
        <v>Automated traffic management</v>
      </c>
      <c r="C1000" s="245">
        <f>VLOOKUP(A1000,Assets!$B$28:$C$47,2,FALSE)</f>
        <v>3.8</v>
      </c>
      <c r="D1000" s="244" t="s">
        <v>441</v>
      </c>
      <c r="E1000" s="246" t="str">
        <f t="shared" si="248"/>
        <v>V39</v>
      </c>
      <c r="F1000" s="246" t="str">
        <f t="shared" si="249"/>
        <v>V39</v>
      </c>
      <c r="G1000" s="253" t="str">
        <f t="shared" si="250"/>
        <v>A4V39</v>
      </c>
      <c r="H1000" s="254">
        <f>VLOOKUP(G1000,'Assets+Vulnerabilities'!$H$4:$I$318,2,FALSE)</f>
        <v>4</v>
      </c>
      <c r="I1000" s="255" t="s">
        <v>436</v>
      </c>
      <c r="J1000" s="246" t="str">
        <f t="shared" si="251"/>
        <v>T10</v>
      </c>
      <c r="K1000" s="246" t="str">
        <f t="shared" si="252"/>
        <v>T10</v>
      </c>
      <c r="L1000" s="178">
        <f>VLOOKUP(K1000,Threats!$J$4:$K$33,2,FALSE)</f>
        <v>4</v>
      </c>
      <c r="M1000" s="178" t="str">
        <f t="shared" si="253"/>
        <v>A4.V39.T10</v>
      </c>
      <c r="N1000" s="297">
        <f t="shared" si="259"/>
        <v>8.8000000000000007</v>
      </c>
      <c r="O1000" s="273">
        <f t="shared" si="254"/>
        <v>9</v>
      </c>
      <c r="P1000"/>
    </row>
    <row r="1001" spans="1:16" ht="24">
      <c r="A1001" s="243" t="s">
        <v>88</v>
      </c>
      <c r="B1001" s="244" t="str">
        <f>Assets!$B$9</f>
        <v>Automated traffic management</v>
      </c>
      <c r="C1001" s="245">
        <f>VLOOKUP(A1001,Assets!$B$28:$C$47,2,FALSE)</f>
        <v>3.8</v>
      </c>
      <c r="D1001" s="244" t="s">
        <v>441</v>
      </c>
      <c r="E1001" s="246" t="str">
        <f t="shared" si="248"/>
        <v>V39</v>
      </c>
      <c r="F1001" s="246" t="str">
        <f t="shared" si="249"/>
        <v>V39</v>
      </c>
      <c r="G1001" s="253" t="str">
        <f t="shared" si="250"/>
        <v>A4V39</v>
      </c>
      <c r="H1001" s="254">
        <f>VLOOKUP(G1001,'Assets+Vulnerabilities'!$H$4:$I$318,2,FALSE)</f>
        <v>4</v>
      </c>
      <c r="I1001" s="255" t="s">
        <v>480</v>
      </c>
      <c r="J1001" s="246" t="str">
        <f t="shared" si="251"/>
        <v>T12</v>
      </c>
      <c r="K1001" s="246" t="str">
        <f t="shared" si="252"/>
        <v>T12</v>
      </c>
      <c r="L1001" s="178">
        <f>VLOOKUP(K1001,Threats!$J$4:$K$33,2,FALSE)</f>
        <v>4</v>
      </c>
      <c r="M1001" s="178" t="str">
        <f t="shared" si="253"/>
        <v>A4.V39.T12</v>
      </c>
      <c r="N1001" s="297">
        <f t="shared" si="259"/>
        <v>8.8000000000000007</v>
      </c>
      <c r="O1001" s="273">
        <f t="shared" si="254"/>
        <v>9</v>
      </c>
      <c r="P1001"/>
    </row>
    <row r="1002" spans="1:16" ht="24">
      <c r="A1002" s="243" t="s">
        <v>88</v>
      </c>
      <c r="B1002" s="244" t="str">
        <f>Assets!$B$9</f>
        <v>Automated traffic management</v>
      </c>
      <c r="C1002" s="245">
        <f>VLOOKUP(A1002,Assets!$B$28:$C$47,2,FALSE)</f>
        <v>3.8</v>
      </c>
      <c r="D1002" s="244" t="s">
        <v>441</v>
      </c>
      <c r="E1002" s="246" t="str">
        <f t="shared" si="248"/>
        <v>V39</v>
      </c>
      <c r="F1002" s="246" t="str">
        <f t="shared" si="249"/>
        <v>V39</v>
      </c>
      <c r="G1002" s="253" t="str">
        <f t="shared" si="250"/>
        <v>A4V39</v>
      </c>
      <c r="H1002" s="254">
        <f>VLOOKUP(G1002,'Assets+Vulnerabilities'!$H$4:$I$318,2,FALSE)</f>
        <v>4</v>
      </c>
      <c r="I1002" s="255" t="s">
        <v>425</v>
      </c>
      <c r="J1002" s="246" t="str">
        <f t="shared" si="251"/>
        <v>T19</v>
      </c>
      <c r="K1002" s="246" t="str">
        <f t="shared" si="252"/>
        <v>T19</v>
      </c>
      <c r="L1002" s="178">
        <f>VLOOKUP(K1002,Threats!$J$4:$K$33,2,FALSE)</f>
        <v>2</v>
      </c>
      <c r="M1002" s="178" t="str">
        <f t="shared" si="253"/>
        <v>A4.V39.T19</v>
      </c>
      <c r="N1002" s="297">
        <f t="shared" si="259"/>
        <v>6.8000000000000007</v>
      </c>
      <c r="O1002" s="273">
        <f t="shared" si="254"/>
        <v>7</v>
      </c>
      <c r="P1002"/>
    </row>
    <row r="1003" spans="1:16" ht="36">
      <c r="A1003" s="243" t="s">
        <v>88</v>
      </c>
      <c r="B1003" s="244" t="str">
        <f>Assets!$B$9</f>
        <v>Automated traffic management</v>
      </c>
      <c r="C1003" s="245">
        <f>VLOOKUP(A1003,Assets!$B$28:$C$47,2,FALSE)</f>
        <v>3.8</v>
      </c>
      <c r="D1003" s="244" t="s">
        <v>441</v>
      </c>
      <c r="E1003" s="246" t="str">
        <f t="shared" si="248"/>
        <v>V39</v>
      </c>
      <c r="F1003" s="246" t="str">
        <f t="shared" si="249"/>
        <v>V39</v>
      </c>
      <c r="G1003" s="253" t="str">
        <f t="shared" si="250"/>
        <v>A4V39</v>
      </c>
      <c r="H1003" s="254">
        <f>VLOOKUP(G1003,'Assets+Vulnerabilities'!$H$4:$I$318,2,FALSE)</f>
        <v>4</v>
      </c>
      <c r="I1003" s="255" t="s">
        <v>432</v>
      </c>
      <c r="J1003" s="246" t="str">
        <f t="shared" si="251"/>
        <v>T20</v>
      </c>
      <c r="K1003" s="246" t="str">
        <f t="shared" si="252"/>
        <v>T20</v>
      </c>
      <c r="L1003" s="178">
        <f>VLOOKUP(K1003,Threats!$J$4:$K$33,2,FALSE)</f>
        <v>3</v>
      </c>
      <c r="M1003" s="178" t="str">
        <f t="shared" si="253"/>
        <v>A4.V39.T20</v>
      </c>
      <c r="N1003" s="297">
        <f t="shared" si="255"/>
        <v>8.8000000000000007</v>
      </c>
      <c r="O1003" s="273">
        <f t="shared" si="254"/>
        <v>9</v>
      </c>
      <c r="P1003"/>
    </row>
    <row r="1004" spans="1:16" ht="24">
      <c r="A1004" s="243" t="s">
        <v>88</v>
      </c>
      <c r="B1004" s="244" t="str">
        <f>Assets!$B$9</f>
        <v>Automated traffic management</v>
      </c>
      <c r="C1004" s="245">
        <f>VLOOKUP(A1004,Assets!$B$28:$C$47,2,FALSE)</f>
        <v>3.8</v>
      </c>
      <c r="D1004" s="244" t="s">
        <v>441</v>
      </c>
      <c r="E1004" s="246" t="str">
        <f t="shared" si="248"/>
        <v>V39</v>
      </c>
      <c r="F1004" s="246" t="str">
        <f t="shared" si="249"/>
        <v>V39</v>
      </c>
      <c r="G1004" s="253" t="str">
        <f t="shared" si="250"/>
        <v>A4V39</v>
      </c>
      <c r="H1004" s="254">
        <f>VLOOKUP(G1004,'Assets+Vulnerabilities'!$H$4:$I$318,2,FALSE)</f>
        <v>4</v>
      </c>
      <c r="I1004" s="255" t="s">
        <v>434</v>
      </c>
      <c r="J1004" s="246" t="str">
        <f t="shared" si="251"/>
        <v>T24</v>
      </c>
      <c r="K1004" s="246" t="str">
        <f t="shared" si="252"/>
        <v>T24</v>
      </c>
      <c r="L1004" s="178">
        <f>VLOOKUP(K1004,Threats!$J$4:$K$33,2,FALSE)</f>
        <v>3</v>
      </c>
      <c r="M1004" s="178" t="str">
        <f t="shared" si="253"/>
        <v>A4.V39.T24</v>
      </c>
      <c r="N1004" s="297">
        <f t="shared" si="255"/>
        <v>8.8000000000000007</v>
      </c>
      <c r="O1004" s="273">
        <f t="shared" si="254"/>
        <v>9</v>
      </c>
      <c r="P1004"/>
    </row>
    <row r="1005" spans="1:16" ht="24">
      <c r="A1005" s="243" t="s">
        <v>88</v>
      </c>
      <c r="B1005" s="244" t="str">
        <f>Assets!$B$9</f>
        <v>Automated traffic management</v>
      </c>
      <c r="C1005" s="245">
        <f>VLOOKUP(A1005,Assets!$B$28:$C$47,2,FALSE)</f>
        <v>3.8</v>
      </c>
      <c r="D1005" s="244" t="s">
        <v>441</v>
      </c>
      <c r="E1005" s="246" t="str">
        <f t="shared" si="248"/>
        <v>V39</v>
      </c>
      <c r="F1005" s="246" t="str">
        <f t="shared" si="249"/>
        <v>V39</v>
      </c>
      <c r="G1005" s="253" t="str">
        <f t="shared" si="250"/>
        <v>A4V39</v>
      </c>
      <c r="H1005" s="254">
        <f>VLOOKUP(G1005,'Assets+Vulnerabilities'!$H$4:$I$318,2,FALSE)</f>
        <v>4</v>
      </c>
      <c r="I1005" s="255" t="s">
        <v>427</v>
      </c>
      <c r="J1005" s="246" t="str">
        <f t="shared" si="251"/>
        <v>T29</v>
      </c>
      <c r="K1005" s="246" t="str">
        <f t="shared" si="252"/>
        <v>T29</v>
      </c>
      <c r="L1005" s="178">
        <f>VLOOKUP(K1005,Threats!$J$4:$K$33,2,FALSE)</f>
        <v>2</v>
      </c>
      <c r="M1005" s="178" t="str">
        <f t="shared" si="253"/>
        <v>A4.V39.T29</v>
      </c>
      <c r="N1005" s="297">
        <f t="shared" ref="N1005:N1007" si="260">C1005+H1005+L1005-3</f>
        <v>6.8000000000000007</v>
      </c>
      <c r="O1005" s="273">
        <f t="shared" si="254"/>
        <v>7</v>
      </c>
      <c r="P1005"/>
    </row>
    <row r="1006" spans="1:16" ht="24">
      <c r="A1006" s="243" t="s">
        <v>88</v>
      </c>
      <c r="B1006" s="244" t="str">
        <f>Assets!$B$9</f>
        <v>Automated traffic management</v>
      </c>
      <c r="C1006" s="245">
        <f>VLOOKUP(A1006,Assets!$B$28:$C$47,2,FALSE)</f>
        <v>3.8</v>
      </c>
      <c r="D1006" s="244" t="s">
        <v>441</v>
      </c>
      <c r="E1006" s="246" t="str">
        <f t="shared" si="248"/>
        <v>V39</v>
      </c>
      <c r="F1006" s="246" t="str">
        <f t="shared" si="249"/>
        <v>V39</v>
      </c>
      <c r="G1006" s="253" t="str">
        <f t="shared" si="250"/>
        <v>A4V39</v>
      </c>
      <c r="H1006" s="254">
        <f>VLOOKUP(G1006,'Assets+Vulnerabilities'!$H$4:$I$318,2,FALSE)</f>
        <v>4</v>
      </c>
      <c r="I1006" s="255" t="s">
        <v>408</v>
      </c>
      <c r="J1006" s="246" t="str">
        <f t="shared" si="251"/>
        <v>T2.</v>
      </c>
      <c r="K1006" s="246" t="str">
        <f t="shared" si="252"/>
        <v>T2</v>
      </c>
      <c r="L1006" s="178">
        <f>VLOOKUP(K1006,Threats!$J$4:$K$33,2,FALSE)</f>
        <v>5</v>
      </c>
      <c r="M1006" s="178" t="str">
        <f t="shared" si="253"/>
        <v>A4.V39.T2</v>
      </c>
      <c r="N1006" s="297">
        <f t="shared" si="260"/>
        <v>9.8000000000000007</v>
      </c>
      <c r="O1006" s="273">
        <f t="shared" si="254"/>
        <v>10</v>
      </c>
      <c r="P1006"/>
    </row>
    <row r="1007" spans="1:16" ht="24">
      <c r="A1007" s="243" t="s">
        <v>88</v>
      </c>
      <c r="B1007" s="244" t="str">
        <f>Assets!$B$9</f>
        <v>Automated traffic management</v>
      </c>
      <c r="C1007" s="245">
        <f>VLOOKUP(A1007,Assets!$B$28:$C$47,2,FALSE)</f>
        <v>3.8</v>
      </c>
      <c r="D1007" s="244" t="s">
        <v>471</v>
      </c>
      <c r="E1007" s="246" t="str">
        <f t="shared" si="248"/>
        <v>V20</v>
      </c>
      <c r="F1007" s="246" t="str">
        <f t="shared" si="249"/>
        <v>V20</v>
      </c>
      <c r="G1007" s="253" t="str">
        <f t="shared" si="250"/>
        <v>A4V20</v>
      </c>
      <c r="H1007" s="254">
        <f>VLOOKUP(G1007,'Assets+Vulnerabilities'!$H$4:$I$320,2,FALSE)</f>
        <v>3</v>
      </c>
      <c r="I1007" s="255" t="s">
        <v>484</v>
      </c>
      <c r="J1007" s="246" t="str">
        <f t="shared" si="251"/>
        <v>T33</v>
      </c>
      <c r="K1007" s="246" t="str">
        <f t="shared" si="252"/>
        <v>T33</v>
      </c>
      <c r="L1007" s="178">
        <f>VLOOKUP(K1007,Threats!$J$4:$K$37,2,FALSE)</f>
        <v>4</v>
      </c>
      <c r="M1007" s="178" t="str">
        <f t="shared" si="253"/>
        <v>A4.V20.T33</v>
      </c>
      <c r="N1007" s="297">
        <f t="shared" si="260"/>
        <v>7.8000000000000007</v>
      </c>
      <c r="O1007" s="273">
        <f t="shared" si="254"/>
        <v>8</v>
      </c>
      <c r="P1007"/>
    </row>
    <row r="1008" spans="1:16" ht="48">
      <c r="A1008" s="243" t="s">
        <v>88</v>
      </c>
      <c r="B1008" s="244" t="str">
        <f>Assets!$B$9</f>
        <v>Automated traffic management</v>
      </c>
      <c r="C1008" s="245">
        <f>VLOOKUP(A1008,Assets!$B$28:$C$47,2,FALSE)</f>
        <v>3.8</v>
      </c>
      <c r="D1008" s="244" t="s">
        <v>477</v>
      </c>
      <c r="E1008" s="246" t="str">
        <f t="shared" si="248"/>
        <v>V40</v>
      </c>
      <c r="F1008" s="246" t="str">
        <f t="shared" si="249"/>
        <v>V40</v>
      </c>
      <c r="G1008" s="253" t="str">
        <f t="shared" si="250"/>
        <v>A4V40</v>
      </c>
      <c r="H1008" s="254">
        <f>VLOOKUP(G1008,'Assets+Vulnerabilities'!$H$4:$I$320,2,FALSE)</f>
        <v>3</v>
      </c>
      <c r="I1008" s="255" t="s">
        <v>479</v>
      </c>
      <c r="J1008" s="246" t="str">
        <f t="shared" si="251"/>
        <v>T13</v>
      </c>
      <c r="K1008" s="246" t="str">
        <f t="shared" si="252"/>
        <v>T13</v>
      </c>
      <c r="L1008" s="178">
        <f>VLOOKUP(K1008,Threats!$J$4:$K$37,2,FALSE)</f>
        <v>4</v>
      </c>
      <c r="M1008" s="178" t="str">
        <f t="shared" si="253"/>
        <v>A4.V40.T13</v>
      </c>
      <c r="N1008" s="297">
        <f t="shared" si="255"/>
        <v>8.8000000000000007</v>
      </c>
      <c r="O1008" s="273">
        <f t="shared" si="254"/>
        <v>9</v>
      </c>
      <c r="P1008"/>
    </row>
    <row r="1009" spans="1:16" ht="24">
      <c r="A1009" s="243" t="s">
        <v>88</v>
      </c>
      <c r="B1009" s="244" t="str">
        <f>Assets!$B$9</f>
        <v>Automated traffic management</v>
      </c>
      <c r="C1009" s="245">
        <f>VLOOKUP(A1009,Assets!$B$28:$C$47,2,FALSE)</f>
        <v>3.8</v>
      </c>
      <c r="D1009" s="244" t="s">
        <v>473</v>
      </c>
      <c r="E1009" s="246" t="str">
        <f t="shared" si="248"/>
        <v>V41</v>
      </c>
      <c r="F1009" s="246" t="str">
        <f t="shared" si="249"/>
        <v>V41</v>
      </c>
      <c r="G1009" s="253" t="str">
        <f t="shared" si="250"/>
        <v>A4V41</v>
      </c>
      <c r="H1009" s="254">
        <f>VLOOKUP(G1009,'Assets+Vulnerabilities'!$H$4:$I$320,2,FALSE)</f>
        <v>3</v>
      </c>
      <c r="I1009" s="255" t="s">
        <v>485</v>
      </c>
      <c r="J1009" s="246" t="str">
        <f t="shared" si="251"/>
        <v>T32</v>
      </c>
      <c r="K1009" s="246" t="str">
        <f t="shared" si="252"/>
        <v>T32</v>
      </c>
      <c r="L1009" s="178">
        <f>VLOOKUP(K1009,Threats!$J$4:$K$37,2,FALSE)</f>
        <v>4</v>
      </c>
      <c r="M1009" s="178" t="str">
        <f t="shared" si="253"/>
        <v>A4.V41.T32</v>
      </c>
      <c r="N1009" s="297">
        <f t="shared" ref="N1009:N1012" si="261">C1009+H1009+L1009-3</f>
        <v>7.8000000000000007</v>
      </c>
      <c r="O1009" s="273">
        <f t="shared" si="254"/>
        <v>8</v>
      </c>
      <c r="P1009"/>
    </row>
    <row r="1010" spans="1:16" ht="36">
      <c r="A1010" s="243" t="s">
        <v>88</v>
      </c>
      <c r="B1010" s="244" t="str">
        <f>Assets!$B$9</f>
        <v>Automated traffic management</v>
      </c>
      <c r="C1010" s="245">
        <f>VLOOKUP(A1010,Assets!$B$28:$C$47,2,FALSE)</f>
        <v>3.8</v>
      </c>
      <c r="D1010" s="244" t="s">
        <v>474</v>
      </c>
      <c r="E1010" s="246" t="str">
        <f t="shared" si="248"/>
        <v>V42</v>
      </c>
      <c r="F1010" s="246" t="str">
        <f t="shared" si="249"/>
        <v>V42</v>
      </c>
      <c r="G1010" s="253" t="str">
        <f t="shared" si="250"/>
        <v>A4V42</v>
      </c>
      <c r="H1010" s="254">
        <f>VLOOKUP(G1010,'Assets+Vulnerabilities'!$H$4:$I$320,2,FALSE)</f>
        <v>3</v>
      </c>
      <c r="I1010" s="255" t="s">
        <v>486</v>
      </c>
      <c r="J1010" s="246" t="str">
        <f t="shared" si="251"/>
        <v>T31</v>
      </c>
      <c r="K1010" s="246" t="str">
        <f t="shared" si="252"/>
        <v>T31</v>
      </c>
      <c r="L1010" s="178">
        <f>VLOOKUP(K1010,Threats!$J$4:$K$37,2,FALSE)</f>
        <v>4</v>
      </c>
      <c r="M1010" s="178" t="str">
        <f t="shared" si="253"/>
        <v>A4.V42.T31</v>
      </c>
      <c r="N1010" s="297">
        <f t="shared" si="261"/>
        <v>7.8000000000000007</v>
      </c>
      <c r="O1010" s="273">
        <f t="shared" si="254"/>
        <v>8</v>
      </c>
      <c r="P1010"/>
    </row>
    <row r="1011" spans="1:16" ht="24">
      <c r="A1011" s="243" t="s">
        <v>91</v>
      </c>
      <c r="B1011" s="244" t="str">
        <f>Assets!$B$10</f>
        <v>Passports and National ID cards</v>
      </c>
      <c r="C1011" s="245">
        <f>VLOOKUP(A1011,Assets!$B$28:$C$47,2,FALSE)</f>
        <v>4</v>
      </c>
      <c r="D1011" s="244" t="s">
        <v>401</v>
      </c>
      <c r="E1011" s="246" t="str">
        <f t="shared" si="248"/>
        <v>V11</v>
      </c>
      <c r="F1011" s="246" t="str">
        <f t="shared" si="249"/>
        <v>V11</v>
      </c>
      <c r="G1011" s="253" t="str">
        <f t="shared" si="250"/>
        <v>A5V11</v>
      </c>
      <c r="H1011" s="270">
        <f>VLOOKUP(G1011,'Assets+Vulnerabilities'!$H$4:$I$318,2,FALSE)</f>
        <v>3</v>
      </c>
      <c r="I1011" s="255" t="s">
        <v>408</v>
      </c>
      <c r="J1011" s="246" t="str">
        <f t="shared" si="251"/>
        <v>T2.</v>
      </c>
      <c r="K1011" s="246" t="str">
        <f t="shared" si="252"/>
        <v>T2</v>
      </c>
      <c r="L1011" s="267">
        <f>VLOOKUP(K1011,Threats!$J$4:$K$33,2,FALSE)</f>
        <v>5</v>
      </c>
      <c r="M1011" s="178" t="str">
        <f t="shared" si="253"/>
        <v>A5.V11.T2</v>
      </c>
      <c r="N1011" s="297">
        <f t="shared" si="261"/>
        <v>9</v>
      </c>
      <c r="O1011" s="273">
        <f t="shared" si="254"/>
        <v>9</v>
      </c>
      <c r="P1011"/>
    </row>
    <row r="1012" spans="1:16" ht="36">
      <c r="A1012" s="243" t="s">
        <v>91</v>
      </c>
      <c r="B1012" s="244" t="str">
        <f>Assets!$B$10</f>
        <v>Passports and National ID cards</v>
      </c>
      <c r="C1012" s="245">
        <f>VLOOKUP(A1012,Assets!$B$28:$C$47,2,FALSE)</f>
        <v>4</v>
      </c>
      <c r="D1012" s="244" t="s">
        <v>401</v>
      </c>
      <c r="E1012" s="246" t="str">
        <f t="shared" si="248"/>
        <v>V11</v>
      </c>
      <c r="F1012" s="246" t="str">
        <f t="shared" si="249"/>
        <v>V11</v>
      </c>
      <c r="G1012" s="253" t="str">
        <f t="shared" si="250"/>
        <v>A5V11</v>
      </c>
      <c r="H1012" s="270">
        <f>VLOOKUP(G1012,'Assets+Vulnerabilities'!$H$4:$I$318,2,FALSE)</f>
        <v>3</v>
      </c>
      <c r="I1012" s="255" t="s">
        <v>150</v>
      </c>
      <c r="J1012" s="246" t="str">
        <f t="shared" si="251"/>
        <v>T3.</v>
      </c>
      <c r="K1012" s="246" t="str">
        <f t="shared" si="252"/>
        <v>T3</v>
      </c>
      <c r="L1012" s="267">
        <f>VLOOKUP(K1012,Threats!$J$4:$K$33,2,FALSE)</f>
        <v>4</v>
      </c>
      <c r="M1012" s="178" t="str">
        <f t="shared" si="253"/>
        <v>A5.V11.T3</v>
      </c>
      <c r="N1012" s="297">
        <f t="shared" si="261"/>
        <v>8</v>
      </c>
      <c r="O1012" s="273">
        <f t="shared" si="254"/>
        <v>8</v>
      </c>
      <c r="P1012"/>
    </row>
    <row r="1013" spans="1:16" ht="24">
      <c r="A1013" s="243" t="s">
        <v>91</v>
      </c>
      <c r="B1013" s="244" t="str">
        <f>Assets!$B$10</f>
        <v>Passports and National ID cards</v>
      </c>
      <c r="C1013" s="245">
        <f>VLOOKUP(A1013,Assets!$B$28:$C$47,2,FALSE)</f>
        <v>4</v>
      </c>
      <c r="D1013" s="244" t="s">
        <v>401</v>
      </c>
      <c r="E1013" s="246" t="str">
        <f t="shared" si="248"/>
        <v>V11</v>
      </c>
      <c r="F1013" s="246" t="str">
        <f t="shared" si="249"/>
        <v>V11</v>
      </c>
      <c r="G1013" s="253" t="str">
        <f t="shared" si="250"/>
        <v>A5V11</v>
      </c>
      <c r="H1013" s="270">
        <f>VLOOKUP(G1013,'Assets+Vulnerabilities'!$H$4:$I$318,2,FALSE)</f>
        <v>3</v>
      </c>
      <c r="I1013" s="255" t="s">
        <v>151</v>
      </c>
      <c r="J1013" s="246" t="str">
        <f t="shared" si="251"/>
        <v>T5.</v>
      </c>
      <c r="K1013" s="246" t="str">
        <f t="shared" si="252"/>
        <v>T5</v>
      </c>
      <c r="L1013" s="267">
        <f>VLOOKUP(K1013,Threats!$J$4:$K$33,2,FALSE)</f>
        <v>3</v>
      </c>
      <c r="M1013" s="178" t="str">
        <f t="shared" si="253"/>
        <v>A5.V11.T5</v>
      </c>
      <c r="N1013" s="297">
        <f t="shared" si="255"/>
        <v>8</v>
      </c>
      <c r="O1013" s="273">
        <f t="shared" si="254"/>
        <v>8</v>
      </c>
      <c r="P1013"/>
    </row>
    <row r="1014" spans="1:16" ht="24">
      <c r="A1014" s="243" t="s">
        <v>91</v>
      </c>
      <c r="B1014" s="244" t="str">
        <f>Assets!$B$10</f>
        <v>Passports and National ID cards</v>
      </c>
      <c r="C1014" s="245">
        <f>VLOOKUP(A1014,Assets!$B$28:$C$47,2,FALSE)</f>
        <v>4</v>
      </c>
      <c r="D1014" s="244" t="s">
        <v>401</v>
      </c>
      <c r="E1014" s="246" t="str">
        <f t="shared" si="248"/>
        <v>V11</v>
      </c>
      <c r="F1014" s="246" t="str">
        <f t="shared" si="249"/>
        <v>V11</v>
      </c>
      <c r="G1014" s="253" t="str">
        <f t="shared" si="250"/>
        <v>A5V11</v>
      </c>
      <c r="H1014" s="270">
        <f>VLOOKUP(G1014,'Assets+Vulnerabilities'!$H$4:$I$318,2,FALSE)</f>
        <v>3</v>
      </c>
      <c r="I1014" s="255" t="s">
        <v>431</v>
      </c>
      <c r="J1014" s="246" t="str">
        <f t="shared" si="251"/>
        <v>T6.</v>
      </c>
      <c r="K1014" s="246" t="str">
        <f t="shared" si="252"/>
        <v>T6</v>
      </c>
      <c r="L1014" s="267">
        <f>VLOOKUP(K1014,Threats!$J$4:$K$33,2,FALSE)</f>
        <v>4</v>
      </c>
      <c r="M1014" s="178" t="str">
        <f t="shared" si="253"/>
        <v>A5.V11.T6</v>
      </c>
      <c r="N1014" s="297">
        <f t="shared" ref="N1014:N1020" si="262">C1014+H1014+L1014-3</f>
        <v>8</v>
      </c>
      <c r="O1014" s="273">
        <f t="shared" si="254"/>
        <v>8</v>
      </c>
      <c r="P1014"/>
    </row>
    <row r="1015" spans="1:16" ht="36">
      <c r="A1015" s="243" t="s">
        <v>91</v>
      </c>
      <c r="B1015" s="244" t="str">
        <f>Assets!$B$10</f>
        <v>Passports and National ID cards</v>
      </c>
      <c r="C1015" s="245">
        <f>VLOOKUP(A1015,Assets!$B$28:$C$47,2,FALSE)</f>
        <v>4</v>
      </c>
      <c r="D1015" s="244" t="s">
        <v>401</v>
      </c>
      <c r="E1015" s="246" t="str">
        <f t="shared" si="248"/>
        <v>V11</v>
      </c>
      <c r="F1015" s="246" t="str">
        <f t="shared" si="249"/>
        <v>V11</v>
      </c>
      <c r="G1015" s="253" t="str">
        <f t="shared" si="250"/>
        <v>A5V11</v>
      </c>
      <c r="H1015" s="270">
        <f>VLOOKUP(G1015,'Assets+Vulnerabilities'!$H$4:$I$318,2,FALSE)</f>
        <v>3</v>
      </c>
      <c r="I1015" s="255" t="s">
        <v>417</v>
      </c>
      <c r="J1015" s="246" t="str">
        <f t="shared" si="251"/>
        <v>T8.</v>
      </c>
      <c r="K1015" s="246" t="str">
        <f t="shared" si="252"/>
        <v>T8</v>
      </c>
      <c r="L1015" s="267">
        <f>VLOOKUP(K1015,Threats!$J$4:$K$33,2,FALSE)</f>
        <v>4</v>
      </c>
      <c r="M1015" s="178" t="str">
        <f t="shared" si="253"/>
        <v>A5.V11.T8</v>
      </c>
      <c r="N1015" s="297">
        <f t="shared" si="262"/>
        <v>8</v>
      </c>
      <c r="O1015" s="273">
        <f t="shared" si="254"/>
        <v>8</v>
      </c>
      <c r="P1015"/>
    </row>
    <row r="1016" spans="1:16" ht="24">
      <c r="A1016" s="243" t="s">
        <v>91</v>
      </c>
      <c r="B1016" s="244" t="str">
        <f>Assets!$B$10</f>
        <v>Passports and National ID cards</v>
      </c>
      <c r="C1016" s="245">
        <f>VLOOKUP(A1016,Assets!$B$28:$C$47,2,FALSE)</f>
        <v>4</v>
      </c>
      <c r="D1016" s="244" t="s">
        <v>401</v>
      </c>
      <c r="E1016" s="246" t="str">
        <f t="shared" si="248"/>
        <v>V11</v>
      </c>
      <c r="F1016" s="246" t="str">
        <f t="shared" si="249"/>
        <v>V11</v>
      </c>
      <c r="G1016" s="253" t="str">
        <f t="shared" si="250"/>
        <v>A5V11</v>
      </c>
      <c r="H1016" s="270">
        <f>VLOOKUP(G1016,'Assets+Vulnerabilities'!$H$4:$I$318,2,FALSE)</f>
        <v>3</v>
      </c>
      <c r="I1016" s="255" t="s">
        <v>418</v>
      </c>
      <c r="J1016" s="246" t="str">
        <f t="shared" si="251"/>
        <v>T9.</v>
      </c>
      <c r="K1016" s="246" t="str">
        <f t="shared" si="252"/>
        <v>T9</v>
      </c>
      <c r="L1016" s="267">
        <f>VLOOKUP(K1016,Threats!$J$4:$K$33,2,FALSE)</f>
        <v>3</v>
      </c>
      <c r="M1016" s="178" t="str">
        <f t="shared" si="253"/>
        <v>A5.V11.T9</v>
      </c>
      <c r="N1016" s="297">
        <f t="shared" si="262"/>
        <v>7</v>
      </c>
      <c r="O1016" s="273">
        <f t="shared" si="254"/>
        <v>7</v>
      </c>
      <c r="P1016"/>
    </row>
    <row r="1017" spans="1:16" ht="24">
      <c r="A1017" s="243" t="s">
        <v>91</v>
      </c>
      <c r="B1017" s="244" t="str">
        <f>Assets!$B$10</f>
        <v>Passports and National ID cards</v>
      </c>
      <c r="C1017" s="245">
        <f>VLOOKUP(A1017,Assets!$B$28:$C$47,2,FALSE)</f>
        <v>4</v>
      </c>
      <c r="D1017" s="244" t="s">
        <v>401</v>
      </c>
      <c r="E1017" s="246" t="str">
        <f t="shared" si="248"/>
        <v>V11</v>
      </c>
      <c r="F1017" s="246" t="str">
        <f t="shared" si="249"/>
        <v>V11</v>
      </c>
      <c r="G1017" s="253" t="str">
        <f t="shared" si="250"/>
        <v>A5V11</v>
      </c>
      <c r="H1017" s="270">
        <f>VLOOKUP(G1017,'Assets+Vulnerabilities'!$H$4:$I$318,2,FALSE)</f>
        <v>3</v>
      </c>
      <c r="I1017" s="255" t="s">
        <v>152</v>
      </c>
      <c r="J1017" s="246" t="str">
        <f t="shared" si="251"/>
        <v>T7.</v>
      </c>
      <c r="K1017" s="246" t="str">
        <f t="shared" si="252"/>
        <v>T7</v>
      </c>
      <c r="L1017" s="267">
        <f>VLOOKUP(K1017,Threats!$J$4:$K$33,2,FALSE)</f>
        <v>4</v>
      </c>
      <c r="M1017" s="178" t="str">
        <f t="shared" si="253"/>
        <v>A5.V11.T7</v>
      </c>
      <c r="N1017" s="297">
        <f t="shared" si="262"/>
        <v>8</v>
      </c>
      <c r="O1017" s="273">
        <f t="shared" si="254"/>
        <v>8</v>
      </c>
      <c r="P1017"/>
    </row>
    <row r="1018" spans="1:16" ht="24">
      <c r="A1018" s="243" t="s">
        <v>91</v>
      </c>
      <c r="B1018" s="244" t="str">
        <f>Assets!$B$10</f>
        <v>Passports and National ID cards</v>
      </c>
      <c r="C1018" s="245">
        <f>VLOOKUP(A1018,Assets!$B$28:$C$47,2,FALSE)</f>
        <v>4</v>
      </c>
      <c r="D1018" s="244" t="s">
        <v>401</v>
      </c>
      <c r="E1018" s="246" t="str">
        <f t="shared" si="248"/>
        <v>V11</v>
      </c>
      <c r="F1018" s="246" t="str">
        <f t="shared" si="249"/>
        <v>V11</v>
      </c>
      <c r="G1018" s="253" t="str">
        <f t="shared" si="250"/>
        <v>A5V11</v>
      </c>
      <c r="H1018" s="270">
        <f>VLOOKUP(G1018,'Assets+Vulnerabilities'!$H$4:$I$318,2,FALSE)</f>
        <v>3</v>
      </c>
      <c r="I1018" s="255" t="s">
        <v>436</v>
      </c>
      <c r="J1018" s="246" t="str">
        <f t="shared" si="251"/>
        <v>T10</v>
      </c>
      <c r="K1018" s="246" t="str">
        <f t="shared" si="252"/>
        <v>T10</v>
      </c>
      <c r="L1018" s="267">
        <f>VLOOKUP(K1018,Threats!$J$4:$K$33,2,FALSE)</f>
        <v>4</v>
      </c>
      <c r="M1018" s="178" t="str">
        <f t="shared" si="253"/>
        <v>A5.V11.T10</v>
      </c>
      <c r="N1018" s="297">
        <f t="shared" si="262"/>
        <v>8</v>
      </c>
      <c r="O1018" s="273">
        <f t="shared" si="254"/>
        <v>8</v>
      </c>
      <c r="P1018"/>
    </row>
    <row r="1019" spans="1:16" ht="24">
      <c r="A1019" s="243" t="s">
        <v>91</v>
      </c>
      <c r="B1019" s="244" t="str">
        <f>Assets!$B$10</f>
        <v>Passports and National ID cards</v>
      </c>
      <c r="C1019" s="245">
        <f>VLOOKUP(A1019,Assets!$B$28:$C$47,2,FALSE)</f>
        <v>4</v>
      </c>
      <c r="D1019" s="244" t="s">
        <v>401</v>
      </c>
      <c r="E1019" s="246" t="str">
        <f t="shared" si="248"/>
        <v>V11</v>
      </c>
      <c r="F1019" s="246" t="str">
        <f t="shared" si="249"/>
        <v>V11</v>
      </c>
      <c r="G1019" s="253" t="str">
        <f t="shared" si="250"/>
        <v>A5V11</v>
      </c>
      <c r="H1019" s="270">
        <f>VLOOKUP(G1019,'Assets+Vulnerabilities'!$H$4:$I$318,2,FALSE)</f>
        <v>3</v>
      </c>
      <c r="I1019" s="255" t="s">
        <v>406</v>
      </c>
      <c r="J1019" s="246" t="str">
        <f t="shared" si="251"/>
        <v>T11</v>
      </c>
      <c r="K1019" s="246" t="str">
        <f t="shared" si="252"/>
        <v>T11</v>
      </c>
      <c r="L1019" s="267">
        <f>VLOOKUP(K1019,Threats!$J$4:$K$33,2,FALSE)</f>
        <v>3</v>
      </c>
      <c r="M1019" s="178" t="str">
        <f t="shared" si="253"/>
        <v>A5.V11.T11</v>
      </c>
      <c r="N1019" s="297">
        <f t="shared" si="262"/>
        <v>7</v>
      </c>
      <c r="O1019" s="273">
        <f t="shared" si="254"/>
        <v>7</v>
      </c>
      <c r="P1019"/>
    </row>
    <row r="1020" spans="1:16" ht="24">
      <c r="A1020" s="243" t="s">
        <v>91</v>
      </c>
      <c r="B1020" s="244" t="str">
        <f>Assets!$B$10</f>
        <v>Passports and National ID cards</v>
      </c>
      <c r="C1020" s="245">
        <f>VLOOKUP(A1020,Assets!$B$28:$C$47,2,FALSE)</f>
        <v>4</v>
      </c>
      <c r="D1020" s="244" t="s">
        <v>401</v>
      </c>
      <c r="E1020" s="246" t="str">
        <f t="shared" si="248"/>
        <v>V11</v>
      </c>
      <c r="F1020" s="246" t="str">
        <f t="shared" si="249"/>
        <v>V11</v>
      </c>
      <c r="G1020" s="253" t="str">
        <f t="shared" si="250"/>
        <v>A5V11</v>
      </c>
      <c r="H1020" s="270">
        <f>VLOOKUP(G1020,'Assets+Vulnerabilities'!$H$4:$I$318,2,FALSE)</f>
        <v>3</v>
      </c>
      <c r="I1020" s="255" t="s">
        <v>480</v>
      </c>
      <c r="J1020" s="246" t="str">
        <f t="shared" si="251"/>
        <v>T12</v>
      </c>
      <c r="K1020" s="246" t="str">
        <f t="shared" si="252"/>
        <v>T12</v>
      </c>
      <c r="L1020" s="267">
        <f>VLOOKUP(K1020,Threats!$J$4:$K$33,2,FALSE)</f>
        <v>4</v>
      </c>
      <c r="M1020" s="178" t="str">
        <f t="shared" si="253"/>
        <v>A5.V11.T12</v>
      </c>
      <c r="N1020" s="297">
        <f t="shared" si="262"/>
        <v>8</v>
      </c>
      <c r="O1020" s="273">
        <f t="shared" si="254"/>
        <v>8</v>
      </c>
      <c r="P1020"/>
    </row>
    <row r="1021" spans="1:16" ht="24">
      <c r="A1021" s="243" t="s">
        <v>91</v>
      </c>
      <c r="B1021" s="244" t="str">
        <f>Assets!$B$10</f>
        <v>Passports and National ID cards</v>
      </c>
      <c r="C1021" s="245">
        <f>VLOOKUP(A1021,Assets!$B$28:$C$47,2,FALSE)</f>
        <v>4</v>
      </c>
      <c r="D1021" s="244" t="s">
        <v>401</v>
      </c>
      <c r="E1021" s="246" t="str">
        <f t="shared" si="248"/>
        <v>V11</v>
      </c>
      <c r="F1021" s="246" t="str">
        <f t="shared" si="249"/>
        <v>V11</v>
      </c>
      <c r="G1021" s="253" t="str">
        <f t="shared" si="250"/>
        <v>A5V11</v>
      </c>
      <c r="H1021" s="270">
        <f>VLOOKUP(G1021,'Assets+Vulnerabilities'!$H$4:$I$318,2,FALSE)</f>
        <v>3</v>
      </c>
      <c r="I1021" s="255" t="s">
        <v>409</v>
      </c>
      <c r="J1021" s="246" t="str">
        <f t="shared" si="251"/>
        <v>T14</v>
      </c>
      <c r="K1021" s="246" t="str">
        <f t="shared" si="252"/>
        <v>T14</v>
      </c>
      <c r="L1021" s="267">
        <f>VLOOKUP(K1021,Threats!$J$4:$K$33,2,FALSE)</f>
        <v>4</v>
      </c>
      <c r="M1021" s="178" t="str">
        <f t="shared" si="253"/>
        <v>A5.V11.T14</v>
      </c>
      <c r="N1021" s="297">
        <f t="shared" si="255"/>
        <v>9</v>
      </c>
      <c r="O1021" s="273">
        <f t="shared" si="254"/>
        <v>9</v>
      </c>
      <c r="P1021"/>
    </row>
    <row r="1022" spans="1:16" ht="48">
      <c r="A1022" s="243" t="s">
        <v>91</v>
      </c>
      <c r="B1022" s="244" t="str">
        <f>Assets!$B$10</f>
        <v>Passports and National ID cards</v>
      </c>
      <c r="C1022" s="245">
        <f>VLOOKUP(A1022,Assets!$B$28:$C$47,2,FALSE)</f>
        <v>4</v>
      </c>
      <c r="D1022" s="244" t="s">
        <v>401</v>
      </c>
      <c r="E1022" s="246" t="str">
        <f t="shared" si="248"/>
        <v>V11</v>
      </c>
      <c r="F1022" s="246" t="str">
        <f t="shared" si="249"/>
        <v>V11</v>
      </c>
      <c r="G1022" s="253" t="str">
        <f t="shared" si="250"/>
        <v>A5V11</v>
      </c>
      <c r="H1022" s="270">
        <f>VLOOKUP(G1022,'Assets+Vulnerabilities'!$H$4:$I$318,2,FALSE)</f>
        <v>3</v>
      </c>
      <c r="I1022" s="255" t="s">
        <v>419</v>
      </c>
      <c r="J1022" s="246" t="str">
        <f t="shared" si="251"/>
        <v>T16</v>
      </c>
      <c r="K1022" s="246" t="str">
        <f t="shared" si="252"/>
        <v>T16</v>
      </c>
      <c r="L1022" s="267">
        <f>VLOOKUP(K1022,Threats!$J$4:$K$33,2,FALSE)</f>
        <v>3</v>
      </c>
      <c r="M1022" s="178" t="str">
        <f t="shared" si="253"/>
        <v>A5.V11.T16</v>
      </c>
      <c r="N1022" s="297">
        <f t="shared" si="255"/>
        <v>8</v>
      </c>
      <c r="O1022" s="273">
        <f t="shared" si="254"/>
        <v>8</v>
      </c>
      <c r="P1022"/>
    </row>
    <row r="1023" spans="1:16" ht="24">
      <c r="A1023" s="243" t="s">
        <v>91</v>
      </c>
      <c r="B1023" s="244" t="str">
        <f>Assets!$B$10</f>
        <v>Passports and National ID cards</v>
      </c>
      <c r="C1023" s="245">
        <f>VLOOKUP(A1023,Assets!$B$28:$C$47,2,FALSE)</f>
        <v>4</v>
      </c>
      <c r="D1023" s="244" t="s">
        <v>401</v>
      </c>
      <c r="E1023" s="246" t="str">
        <f t="shared" si="248"/>
        <v>V11</v>
      </c>
      <c r="F1023" s="246" t="str">
        <f t="shared" si="249"/>
        <v>V11</v>
      </c>
      <c r="G1023" s="253" t="str">
        <f t="shared" si="250"/>
        <v>A5V11</v>
      </c>
      <c r="H1023" s="270">
        <f>VLOOKUP(G1023,'Assets+Vulnerabilities'!$H$4:$I$318,2,FALSE)</f>
        <v>3</v>
      </c>
      <c r="I1023" s="255" t="s">
        <v>412</v>
      </c>
      <c r="J1023" s="246" t="str">
        <f t="shared" si="251"/>
        <v>T22</v>
      </c>
      <c r="K1023" s="246" t="str">
        <f t="shared" si="252"/>
        <v>T22</v>
      </c>
      <c r="L1023" s="267">
        <f>VLOOKUP(K1023,Threats!$J$4:$K$33,2,FALSE)</f>
        <v>4</v>
      </c>
      <c r="M1023" s="178" t="str">
        <f t="shared" si="253"/>
        <v>A5.V11.T22</v>
      </c>
      <c r="N1023" s="297">
        <f t="shared" si="255"/>
        <v>9</v>
      </c>
      <c r="O1023" s="273">
        <f t="shared" si="254"/>
        <v>9</v>
      </c>
      <c r="P1023"/>
    </row>
    <row r="1024" spans="1:16" ht="24">
      <c r="A1024" s="243" t="s">
        <v>91</v>
      </c>
      <c r="B1024" s="244" t="str">
        <f>Assets!$B$10</f>
        <v>Passports and National ID cards</v>
      </c>
      <c r="C1024" s="245">
        <f>VLOOKUP(A1024,Assets!$B$28:$C$47,2,FALSE)</f>
        <v>4</v>
      </c>
      <c r="D1024" s="244" t="s">
        <v>401</v>
      </c>
      <c r="E1024" s="246" t="str">
        <f t="shared" si="248"/>
        <v>V11</v>
      </c>
      <c r="F1024" s="246" t="str">
        <f t="shared" si="249"/>
        <v>V11</v>
      </c>
      <c r="G1024" s="253" t="str">
        <f t="shared" si="250"/>
        <v>A5V11</v>
      </c>
      <c r="H1024" s="270">
        <f>VLOOKUP(G1024,'Assets+Vulnerabilities'!$H$4:$I$318,2,FALSE)</f>
        <v>3</v>
      </c>
      <c r="I1024" s="255" t="s">
        <v>414</v>
      </c>
      <c r="J1024" s="246" t="str">
        <f t="shared" si="251"/>
        <v>T23</v>
      </c>
      <c r="K1024" s="246" t="str">
        <f t="shared" si="252"/>
        <v>T23</v>
      </c>
      <c r="L1024" s="267">
        <f>VLOOKUP(K1024,Threats!$J$4:$K$33,2,FALSE)</f>
        <v>3</v>
      </c>
      <c r="M1024" s="178" t="str">
        <f t="shared" si="253"/>
        <v>A5.V11.T23</v>
      </c>
      <c r="N1024" s="297">
        <f t="shared" si="255"/>
        <v>8</v>
      </c>
      <c r="O1024" s="273">
        <f t="shared" si="254"/>
        <v>8</v>
      </c>
      <c r="P1024"/>
    </row>
    <row r="1025" spans="1:16" ht="24">
      <c r="A1025" s="243" t="s">
        <v>91</v>
      </c>
      <c r="B1025" s="244" t="str">
        <f>Assets!$B$10</f>
        <v>Passports and National ID cards</v>
      </c>
      <c r="C1025" s="245">
        <f>VLOOKUP(A1025,Assets!$B$28:$C$47,2,FALSE)</f>
        <v>4</v>
      </c>
      <c r="D1025" s="244" t="s">
        <v>401</v>
      </c>
      <c r="E1025" s="246" t="str">
        <f t="shared" si="248"/>
        <v>V11</v>
      </c>
      <c r="F1025" s="246" t="str">
        <f t="shared" si="249"/>
        <v>V11</v>
      </c>
      <c r="G1025" s="253" t="str">
        <f t="shared" si="250"/>
        <v>A5V11</v>
      </c>
      <c r="H1025" s="270">
        <f>VLOOKUP(G1025,'Assets+Vulnerabilities'!$H$4:$I$318,2,FALSE)</f>
        <v>3</v>
      </c>
      <c r="I1025" s="255" t="s">
        <v>433</v>
      </c>
      <c r="J1025" s="246" t="str">
        <f t="shared" si="251"/>
        <v>T27</v>
      </c>
      <c r="K1025" s="246" t="str">
        <f t="shared" si="252"/>
        <v>T27</v>
      </c>
      <c r="L1025" s="267">
        <f>VLOOKUP(K1025,Threats!$J$4:$K$33,2,FALSE)</f>
        <v>3</v>
      </c>
      <c r="M1025" s="178" t="str">
        <f t="shared" si="253"/>
        <v>A5.V11.T27</v>
      </c>
      <c r="N1025" s="297">
        <f t="shared" si="255"/>
        <v>8</v>
      </c>
      <c r="O1025" s="273">
        <f t="shared" si="254"/>
        <v>8</v>
      </c>
      <c r="P1025"/>
    </row>
    <row r="1026" spans="1:16" ht="24">
      <c r="A1026" s="243" t="s">
        <v>91</v>
      </c>
      <c r="B1026" s="244" t="str">
        <f>Assets!$B$10</f>
        <v>Passports and National ID cards</v>
      </c>
      <c r="C1026" s="245">
        <f>VLOOKUP(A1026,Assets!$B$28:$C$47,2,FALSE)</f>
        <v>4</v>
      </c>
      <c r="D1026" s="244" t="s">
        <v>401</v>
      </c>
      <c r="E1026" s="246" t="str">
        <f t="shared" si="248"/>
        <v>V11</v>
      </c>
      <c r="F1026" s="246" t="str">
        <f t="shared" si="249"/>
        <v>V11</v>
      </c>
      <c r="G1026" s="253" t="str">
        <f t="shared" si="250"/>
        <v>A5V11</v>
      </c>
      <c r="H1026" s="270">
        <f>VLOOKUP(G1026,'Assets+Vulnerabilities'!$H$4:$I$318,2,FALSE)</f>
        <v>3</v>
      </c>
      <c r="I1026" s="255" t="s">
        <v>409</v>
      </c>
      <c r="J1026" s="246" t="str">
        <f t="shared" si="251"/>
        <v>T14</v>
      </c>
      <c r="K1026" s="246" t="str">
        <f t="shared" si="252"/>
        <v>T14</v>
      </c>
      <c r="L1026" s="267">
        <f>VLOOKUP(K1026,Threats!$J$4:$K$33,2,FALSE)</f>
        <v>4</v>
      </c>
      <c r="M1026" s="178" t="str">
        <f t="shared" si="253"/>
        <v>A5.V11.T14</v>
      </c>
      <c r="N1026" s="297">
        <f t="shared" si="255"/>
        <v>9</v>
      </c>
      <c r="O1026" s="273">
        <f t="shared" si="254"/>
        <v>9</v>
      </c>
      <c r="P1026"/>
    </row>
    <row r="1027" spans="1:16" ht="24">
      <c r="A1027" s="243" t="s">
        <v>91</v>
      </c>
      <c r="B1027" s="244" t="str">
        <f>Assets!$B$10</f>
        <v>Passports and National ID cards</v>
      </c>
      <c r="C1027" s="245">
        <f>VLOOKUP(A1027,Assets!$B$28:$C$47,2,FALSE)</f>
        <v>4</v>
      </c>
      <c r="D1027" s="244" t="s">
        <v>401</v>
      </c>
      <c r="E1027" s="246" t="str">
        <f t="shared" si="248"/>
        <v>V11</v>
      </c>
      <c r="F1027" s="246" t="str">
        <f t="shared" si="249"/>
        <v>V11</v>
      </c>
      <c r="G1027" s="253" t="str">
        <f t="shared" si="250"/>
        <v>A5V11</v>
      </c>
      <c r="H1027" s="270">
        <f>VLOOKUP(G1027,'Assets+Vulnerabilities'!$H$4:$I$318,2,FALSE)</f>
        <v>3</v>
      </c>
      <c r="I1027" s="255" t="s">
        <v>420</v>
      </c>
      <c r="J1027" s="246" t="str">
        <f t="shared" si="251"/>
        <v>T30</v>
      </c>
      <c r="K1027" s="246" t="str">
        <f t="shared" si="252"/>
        <v>T30</v>
      </c>
      <c r="L1027" s="267">
        <f>VLOOKUP(K1027,Threats!$J$4:$K$33,2,FALSE)</f>
        <v>4</v>
      </c>
      <c r="M1027" s="178" t="str">
        <f t="shared" si="253"/>
        <v>A5.V11.T30</v>
      </c>
      <c r="N1027" s="297">
        <f t="shared" ref="N1027:N1035" si="263">C1027+H1027+L1027-3</f>
        <v>8</v>
      </c>
      <c r="O1027" s="273">
        <f t="shared" si="254"/>
        <v>8</v>
      </c>
      <c r="P1027"/>
    </row>
    <row r="1028" spans="1:16" ht="24">
      <c r="A1028" s="243" t="s">
        <v>91</v>
      </c>
      <c r="B1028" s="244" t="str">
        <f>Assets!$B$10</f>
        <v>Passports and National ID cards</v>
      </c>
      <c r="C1028" s="245">
        <f>VLOOKUP(A1028,Assets!$B$28:$C$47,2,FALSE)</f>
        <v>4</v>
      </c>
      <c r="D1028" s="244" t="s">
        <v>374</v>
      </c>
      <c r="E1028" s="246" t="str">
        <f t="shared" si="248"/>
        <v>V4.</v>
      </c>
      <c r="F1028" s="246" t="str">
        <f t="shared" si="249"/>
        <v>V4</v>
      </c>
      <c r="G1028" s="253" t="str">
        <f t="shared" si="250"/>
        <v>A5V4</v>
      </c>
      <c r="H1028" s="270">
        <f>VLOOKUP(G1028,'Assets+Vulnerabilities'!$H$4:$I$318,2,FALSE)</f>
        <v>3</v>
      </c>
      <c r="I1028" s="255" t="s">
        <v>408</v>
      </c>
      <c r="J1028" s="246" t="str">
        <f t="shared" si="251"/>
        <v>T2.</v>
      </c>
      <c r="K1028" s="246" t="str">
        <f t="shared" si="252"/>
        <v>T2</v>
      </c>
      <c r="L1028" s="267">
        <f>VLOOKUP(K1028,Threats!$J$4:$K$33,2,FALSE)</f>
        <v>5</v>
      </c>
      <c r="M1028" s="178" t="str">
        <f t="shared" si="253"/>
        <v>A5.V4.T2</v>
      </c>
      <c r="N1028" s="297">
        <f t="shared" si="263"/>
        <v>9</v>
      </c>
      <c r="O1028" s="273">
        <f t="shared" si="254"/>
        <v>9</v>
      </c>
      <c r="P1028"/>
    </row>
    <row r="1029" spans="1:16" ht="24">
      <c r="A1029" s="243" t="s">
        <v>91</v>
      </c>
      <c r="B1029" s="244" t="str">
        <f>Assets!$B$10</f>
        <v>Passports and National ID cards</v>
      </c>
      <c r="C1029" s="245">
        <f>VLOOKUP(A1029,Assets!$B$28:$C$47,2,FALSE)</f>
        <v>4</v>
      </c>
      <c r="D1029" s="244" t="s">
        <v>374</v>
      </c>
      <c r="E1029" s="246" t="str">
        <f t="shared" si="248"/>
        <v>V4.</v>
      </c>
      <c r="F1029" s="246" t="str">
        <f t="shared" si="249"/>
        <v>V4</v>
      </c>
      <c r="G1029" s="253" t="str">
        <f t="shared" si="250"/>
        <v>A5V4</v>
      </c>
      <c r="H1029" s="270">
        <f>VLOOKUP(G1029,'Assets+Vulnerabilities'!$H$4:$I$318,2,FALSE)</f>
        <v>3</v>
      </c>
      <c r="I1029" s="255" t="s">
        <v>431</v>
      </c>
      <c r="J1029" s="246" t="str">
        <f t="shared" si="251"/>
        <v>T6.</v>
      </c>
      <c r="K1029" s="246" t="str">
        <f t="shared" si="252"/>
        <v>T6</v>
      </c>
      <c r="L1029" s="267">
        <f>VLOOKUP(K1029,Threats!$J$4:$K$33,2,FALSE)</f>
        <v>4</v>
      </c>
      <c r="M1029" s="178" t="str">
        <f t="shared" si="253"/>
        <v>A5.V4.T6</v>
      </c>
      <c r="N1029" s="297">
        <f t="shared" si="263"/>
        <v>8</v>
      </c>
      <c r="O1029" s="273">
        <f t="shared" si="254"/>
        <v>8</v>
      </c>
      <c r="P1029"/>
    </row>
    <row r="1030" spans="1:16" ht="24">
      <c r="A1030" s="243" t="s">
        <v>91</v>
      </c>
      <c r="B1030" s="244" t="str">
        <f>Assets!$B$10</f>
        <v>Passports and National ID cards</v>
      </c>
      <c r="C1030" s="245">
        <f>VLOOKUP(A1030,Assets!$B$28:$C$47,2,FALSE)</f>
        <v>4</v>
      </c>
      <c r="D1030" s="244" t="s">
        <v>374</v>
      </c>
      <c r="E1030" s="246" t="str">
        <f t="shared" ref="E1030:E1093" si="264">LEFT(D1030,3)</f>
        <v>V4.</v>
      </c>
      <c r="F1030" s="246" t="str">
        <f t="shared" ref="F1030:F1093" si="265">SUBSTITUTE(E1030,".","")</f>
        <v>V4</v>
      </c>
      <c r="G1030" s="253" t="str">
        <f t="shared" ref="G1030:G1093" si="266">CONCATENATE(A1030,F1030)</f>
        <v>A5V4</v>
      </c>
      <c r="H1030" s="270">
        <f>VLOOKUP(G1030,'Assets+Vulnerabilities'!$H$4:$I$318,2,FALSE)</f>
        <v>3</v>
      </c>
      <c r="I1030" s="255" t="s">
        <v>152</v>
      </c>
      <c r="J1030" s="246" t="str">
        <f t="shared" ref="J1030:J1093" si="267">LEFT(I1030,3)</f>
        <v>T7.</v>
      </c>
      <c r="K1030" s="246" t="str">
        <f t="shared" ref="K1030:K1093" si="268">SUBSTITUTE(J1030,".","")</f>
        <v>T7</v>
      </c>
      <c r="L1030" s="267">
        <f>VLOOKUP(K1030,Threats!$J$4:$K$33,2,FALSE)</f>
        <v>4</v>
      </c>
      <c r="M1030" s="178" t="str">
        <f t="shared" ref="M1030:M1093" si="269">CONCATENATE(A1030,".",F1030,".",K1030)</f>
        <v>A5.V4.T7</v>
      </c>
      <c r="N1030" s="297">
        <f t="shared" si="263"/>
        <v>8</v>
      </c>
      <c r="O1030" s="273">
        <f t="shared" ref="O1030:O1093" si="270">ROUND(N1030,0)</f>
        <v>8</v>
      </c>
      <c r="P1030"/>
    </row>
    <row r="1031" spans="1:16" ht="36">
      <c r="A1031" s="243" t="s">
        <v>91</v>
      </c>
      <c r="B1031" s="244" t="str">
        <f>Assets!$B$10</f>
        <v>Passports and National ID cards</v>
      </c>
      <c r="C1031" s="245">
        <f>VLOOKUP(A1031,Assets!$B$28:$C$47,2,FALSE)</f>
        <v>4</v>
      </c>
      <c r="D1031" s="244" t="s">
        <v>374</v>
      </c>
      <c r="E1031" s="246" t="str">
        <f t="shared" si="264"/>
        <v>V4.</v>
      </c>
      <c r="F1031" s="246" t="str">
        <f t="shared" si="265"/>
        <v>V4</v>
      </c>
      <c r="G1031" s="253" t="str">
        <f t="shared" si="266"/>
        <v>A5V4</v>
      </c>
      <c r="H1031" s="270">
        <f>VLOOKUP(G1031,'Assets+Vulnerabilities'!$H$4:$I$318,2,FALSE)</f>
        <v>3</v>
      </c>
      <c r="I1031" s="255" t="s">
        <v>417</v>
      </c>
      <c r="J1031" s="246" t="str">
        <f t="shared" si="267"/>
        <v>T8.</v>
      </c>
      <c r="K1031" s="246" t="str">
        <f t="shared" si="268"/>
        <v>T8</v>
      </c>
      <c r="L1031" s="267">
        <f>VLOOKUP(K1031,Threats!$J$4:$K$33,2,FALSE)</f>
        <v>4</v>
      </c>
      <c r="M1031" s="178" t="str">
        <f t="shared" si="269"/>
        <v>A5.V4.T8</v>
      </c>
      <c r="N1031" s="297">
        <f t="shared" si="263"/>
        <v>8</v>
      </c>
      <c r="O1031" s="273">
        <f t="shared" si="270"/>
        <v>8</v>
      </c>
      <c r="P1031"/>
    </row>
    <row r="1032" spans="1:16" ht="24">
      <c r="A1032" s="243" t="s">
        <v>91</v>
      </c>
      <c r="B1032" s="244" t="str">
        <f>Assets!$B$10</f>
        <v>Passports and National ID cards</v>
      </c>
      <c r="C1032" s="245">
        <f>VLOOKUP(A1032,Assets!$B$28:$C$47,2,FALSE)</f>
        <v>4</v>
      </c>
      <c r="D1032" s="244" t="s">
        <v>374</v>
      </c>
      <c r="E1032" s="246" t="str">
        <f t="shared" si="264"/>
        <v>V4.</v>
      </c>
      <c r="F1032" s="246" t="str">
        <f t="shared" si="265"/>
        <v>V4</v>
      </c>
      <c r="G1032" s="253" t="str">
        <f t="shared" si="266"/>
        <v>A5V4</v>
      </c>
      <c r="H1032" s="270">
        <f>VLOOKUP(G1032,'Assets+Vulnerabilities'!$H$4:$I$318,2,FALSE)</f>
        <v>3</v>
      </c>
      <c r="I1032" s="255" t="s">
        <v>418</v>
      </c>
      <c r="J1032" s="246" t="str">
        <f t="shared" si="267"/>
        <v>T9.</v>
      </c>
      <c r="K1032" s="246" t="str">
        <f t="shared" si="268"/>
        <v>T9</v>
      </c>
      <c r="L1032" s="267">
        <f>VLOOKUP(K1032,Threats!$J$4:$K$33,2,FALSE)</f>
        <v>3</v>
      </c>
      <c r="M1032" s="178" t="str">
        <f t="shared" si="269"/>
        <v>A5.V4.T9</v>
      </c>
      <c r="N1032" s="297">
        <f t="shared" si="263"/>
        <v>7</v>
      </c>
      <c r="O1032" s="273">
        <f t="shared" si="270"/>
        <v>7</v>
      </c>
      <c r="P1032"/>
    </row>
    <row r="1033" spans="1:16" ht="24">
      <c r="A1033" s="243" t="s">
        <v>91</v>
      </c>
      <c r="B1033" s="244" t="str">
        <f>Assets!$B$10</f>
        <v>Passports and National ID cards</v>
      </c>
      <c r="C1033" s="245">
        <f>VLOOKUP(A1033,Assets!$B$28:$C$47,2,FALSE)</f>
        <v>4</v>
      </c>
      <c r="D1033" s="244" t="s">
        <v>374</v>
      </c>
      <c r="E1033" s="246" t="str">
        <f t="shared" si="264"/>
        <v>V4.</v>
      </c>
      <c r="F1033" s="246" t="str">
        <f t="shared" si="265"/>
        <v>V4</v>
      </c>
      <c r="G1033" s="253" t="str">
        <f t="shared" si="266"/>
        <v>A5V4</v>
      </c>
      <c r="H1033" s="270">
        <f>VLOOKUP(G1033,'Assets+Vulnerabilities'!$H$4:$I$318,2,FALSE)</f>
        <v>3</v>
      </c>
      <c r="I1033" s="255" t="s">
        <v>436</v>
      </c>
      <c r="J1033" s="246" t="str">
        <f t="shared" si="267"/>
        <v>T10</v>
      </c>
      <c r="K1033" s="246" t="str">
        <f t="shared" si="268"/>
        <v>T10</v>
      </c>
      <c r="L1033" s="267">
        <f>VLOOKUP(K1033,Threats!$J$4:$K$33,2,FALSE)</f>
        <v>4</v>
      </c>
      <c r="M1033" s="178" t="str">
        <f t="shared" si="269"/>
        <v>A5.V4.T10</v>
      </c>
      <c r="N1033" s="297">
        <f t="shared" si="263"/>
        <v>8</v>
      </c>
      <c r="O1033" s="273">
        <f t="shared" si="270"/>
        <v>8</v>
      </c>
      <c r="P1033"/>
    </row>
    <row r="1034" spans="1:16" ht="24">
      <c r="A1034" s="243" t="s">
        <v>91</v>
      </c>
      <c r="B1034" s="244" t="str">
        <f>Assets!$B$10</f>
        <v>Passports and National ID cards</v>
      </c>
      <c r="C1034" s="245">
        <f>VLOOKUP(A1034,Assets!$B$28:$C$47,2,FALSE)</f>
        <v>4</v>
      </c>
      <c r="D1034" s="244" t="s">
        <v>374</v>
      </c>
      <c r="E1034" s="246" t="str">
        <f t="shared" si="264"/>
        <v>V4.</v>
      </c>
      <c r="F1034" s="246" t="str">
        <f t="shared" si="265"/>
        <v>V4</v>
      </c>
      <c r="G1034" s="253" t="str">
        <f t="shared" si="266"/>
        <v>A5V4</v>
      </c>
      <c r="H1034" s="270">
        <f>VLOOKUP(G1034,'Assets+Vulnerabilities'!$H$4:$I$318,2,FALSE)</f>
        <v>3</v>
      </c>
      <c r="I1034" s="255" t="s">
        <v>406</v>
      </c>
      <c r="J1034" s="246" t="str">
        <f t="shared" si="267"/>
        <v>T11</v>
      </c>
      <c r="K1034" s="246" t="str">
        <f t="shared" si="268"/>
        <v>T11</v>
      </c>
      <c r="L1034" s="267">
        <f>VLOOKUP(K1034,Threats!$J$4:$K$33,2,FALSE)</f>
        <v>3</v>
      </c>
      <c r="M1034" s="178" t="str">
        <f t="shared" si="269"/>
        <v>A5.V4.T11</v>
      </c>
      <c r="N1034" s="297">
        <f t="shared" si="263"/>
        <v>7</v>
      </c>
      <c r="O1034" s="273">
        <f t="shared" si="270"/>
        <v>7</v>
      </c>
      <c r="P1034"/>
    </row>
    <row r="1035" spans="1:16" ht="24">
      <c r="A1035" s="243" t="s">
        <v>91</v>
      </c>
      <c r="B1035" s="244" t="str">
        <f>Assets!$B$10</f>
        <v>Passports and National ID cards</v>
      </c>
      <c r="C1035" s="245">
        <f>VLOOKUP(A1035,Assets!$B$28:$C$47,2,FALSE)</f>
        <v>4</v>
      </c>
      <c r="D1035" s="244" t="s">
        <v>374</v>
      </c>
      <c r="E1035" s="246" t="str">
        <f t="shared" si="264"/>
        <v>V4.</v>
      </c>
      <c r="F1035" s="246" t="str">
        <f t="shared" si="265"/>
        <v>V4</v>
      </c>
      <c r="G1035" s="253" t="str">
        <f t="shared" si="266"/>
        <v>A5V4</v>
      </c>
      <c r="H1035" s="270">
        <f>VLOOKUP(G1035,'Assets+Vulnerabilities'!$H$4:$I$318,2,FALSE)</f>
        <v>3</v>
      </c>
      <c r="I1035" s="255" t="s">
        <v>480</v>
      </c>
      <c r="J1035" s="246" t="str">
        <f t="shared" si="267"/>
        <v>T12</v>
      </c>
      <c r="K1035" s="246" t="str">
        <f t="shared" si="268"/>
        <v>T12</v>
      </c>
      <c r="L1035" s="267">
        <f>VLOOKUP(K1035,Threats!$J$4:$K$33,2,FALSE)</f>
        <v>4</v>
      </c>
      <c r="M1035" s="178" t="str">
        <f t="shared" si="269"/>
        <v>A5.V4.T12</v>
      </c>
      <c r="N1035" s="297">
        <f t="shared" si="263"/>
        <v>8</v>
      </c>
      <c r="O1035" s="273">
        <f t="shared" si="270"/>
        <v>8</v>
      </c>
      <c r="P1035"/>
    </row>
    <row r="1036" spans="1:16" ht="48">
      <c r="A1036" s="243" t="s">
        <v>91</v>
      </c>
      <c r="B1036" s="244" t="str">
        <f>Assets!$B$10</f>
        <v>Passports and National ID cards</v>
      </c>
      <c r="C1036" s="245">
        <f>VLOOKUP(A1036,Assets!$B$28:$C$47,2,FALSE)</f>
        <v>4</v>
      </c>
      <c r="D1036" s="244" t="s">
        <v>374</v>
      </c>
      <c r="E1036" s="246" t="str">
        <f t="shared" si="264"/>
        <v>V4.</v>
      </c>
      <c r="F1036" s="246" t="str">
        <f t="shared" si="265"/>
        <v>V4</v>
      </c>
      <c r="G1036" s="253" t="str">
        <f t="shared" si="266"/>
        <v>A5V4</v>
      </c>
      <c r="H1036" s="270">
        <f>VLOOKUP(G1036,'Assets+Vulnerabilities'!$H$4:$I$318,2,FALSE)</f>
        <v>3</v>
      </c>
      <c r="I1036" s="255" t="s">
        <v>479</v>
      </c>
      <c r="J1036" s="246" t="str">
        <f t="shared" si="267"/>
        <v>T13</v>
      </c>
      <c r="K1036" s="246" t="str">
        <f t="shared" si="268"/>
        <v>T13</v>
      </c>
      <c r="L1036" s="267">
        <f>VLOOKUP(K1036,Threats!$J$4:$K$33,2,FALSE)</f>
        <v>4</v>
      </c>
      <c r="M1036" s="178" t="str">
        <f t="shared" si="269"/>
        <v>A5.V4.T13</v>
      </c>
      <c r="N1036" s="297">
        <f t="shared" ref="N1036:N1093" si="271">C1036+H1036+L1036-2</f>
        <v>9</v>
      </c>
      <c r="O1036" s="273">
        <f t="shared" si="270"/>
        <v>9</v>
      </c>
      <c r="P1036"/>
    </row>
    <row r="1037" spans="1:16" ht="24">
      <c r="A1037" s="243" t="s">
        <v>91</v>
      </c>
      <c r="B1037" s="244" t="str">
        <f>Assets!$B$10</f>
        <v>Passports and National ID cards</v>
      </c>
      <c r="C1037" s="245">
        <f>VLOOKUP(A1037,Assets!$B$28:$C$47,2,FALSE)</f>
        <v>4</v>
      </c>
      <c r="D1037" s="244" t="s">
        <v>374</v>
      </c>
      <c r="E1037" s="246" t="str">
        <f t="shared" si="264"/>
        <v>V4.</v>
      </c>
      <c r="F1037" s="246" t="str">
        <f t="shared" si="265"/>
        <v>V4</v>
      </c>
      <c r="G1037" s="253" t="str">
        <f t="shared" si="266"/>
        <v>A5V4</v>
      </c>
      <c r="H1037" s="270">
        <f>VLOOKUP(G1037,'Assets+Vulnerabilities'!$H$4:$I$318,2,FALSE)</f>
        <v>3</v>
      </c>
      <c r="I1037" s="255" t="s">
        <v>409</v>
      </c>
      <c r="J1037" s="246" t="str">
        <f t="shared" si="267"/>
        <v>T14</v>
      </c>
      <c r="K1037" s="246" t="str">
        <f t="shared" si="268"/>
        <v>T14</v>
      </c>
      <c r="L1037" s="267">
        <f>VLOOKUP(K1037,Threats!$J$4:$K$33,2,FALSE)</f>
        <v>4</v>
      </c>
      <c r="M1037" s="178" t="str">
        <f t="shared" si="269"/>
        <v>A5.V4.T14</v>
      </c>
      <c r="N1037" s="297">
        <f t="shared" si="271"/>
        <v>9</v>
      </c>
      <c r="O1037" s="273">
        <f t="shared" si="270"/>
        <v>9</v>
      </c>
      <c r="P1037"/>
    </row>
    <row r="1038" spans="1:16" ht="48">
      <c r="A1038" s="243" t="s">
        <v>91</v>
      </c>
      <c r="B1038" s="244" t="str">
        <f>Assets!$B$10</f>
        <v>Passports and National ID cards</v>
      </c>
      <c r="C1038" s="245">
        <f>VLOOKUP(A1038,Assets!$B$28:$C$47,2,FALSE)</f>
        <v>4</v>
      </c>
      <c r="D1038" s="244" t="s">
        <v>487</v>
      </c>
      <c r="E1038" s="246" t="str">
        <f t="shared" si="264"/>
        <v>V24</v>
      </c>
      <c r="F1038" s="246" t="str">
        <f t="shared" si="265"/>
        <v>V24</v>
      </c>
      <c r="G1038" s="253" t="str">
        <f t="shared" si="266"/>
        <v>A5V24</v>
      </c>
      <c r="H1038" s="270">
        <f>VLOOKUP(G1038,'Assets+Vulnerabilities'!$H$4:$I$318,2,FALSE)</f>
        <v>2</v>
      </c>
      <c r="I1038" s="255" t="s">
        <v>419</v>
      </c>
      <c r="J1038" s="246" t="str">
        <f t="shared" si="267"/>
        <v>T16</v>
      </c>
      <c r="K1038" s="246" t="str">
        <f t="shared" si="268"/>
        <v>T16</v>
      </c>
      <c r="L1038" s="267">
        <f>VLOOKUP(K1038,Threats!$J$4:$K$33,2,FALSE)</f>
        <v>3</v>
      </c>
      <c r="M1038" s="178" t="str">
        <f t="shared" si="269"/>
        <v>A5.V24.T16</v>
      </c>
      <c r="N1038" s="297">
        <f t="shared" si="271"/>
        <v>7</v>
      </c>
      <c r="O1038" s="273">
        <f t="shared" si="270"/>
        <v>7</v>
      </c>
      <c r="P1038"/>
    </row>
    <row r="1039" spans="1:16" ht="36">
      <c r="A1039" s="243" t="s">
        <v>91</v>
      </c>
      <c r="B1039" s="244" t="str">
        <f>Assets!$B$10</f>
        <v>Passports and National ID cards</v>
      </c>
      <c r="C1039" s="245">
        <f>VLOOKUP(A1039,Assets!$B$28:$C$47,2,FALSE)</f>
        <v>4</v>
      </c>
      <c r="D1039" s="244" t="s">
        <v>487</v>
      </c>
      <c r="E1039" s="246" t="str">
        <f t="shared" si="264"/>
        <v>V24</v>
      </c>
      <c r="F1039" s="246" t="str">
        <f t="shared" si="265"/>
        <v>V24</v>
      </c>
      <c r="G1039" s="253" t="str">
        <f t="shared" si="266"/>
        <v>A5V24</v>
      </c>
      <c r="H1039" s="270">
        <f>VLOOKUP(G1039,'Assets+Vulnerabilities'!$H$4:$I$318,2,FALSE)</f>
        <v>2</v>
      </c>
      <c r="I1039" s="255" t="s">
        <v>412</v>
      </c>
      <c r="J1039" s="246" t="str">
        <f t="shared" si="267"/>
        <v>T22</v>
      </c>
      <c r="K1039" s="246" t="str">
        <f t="shared" si="268"/>
        <v>T22</v>
      </c>
      <c r="L1039" s="267">
        <f>VLOOKUP(K1039,Threats!$J$4:$K$33,2,FALSE)</f>
        <v>4</v>
      </c>
      <c r="M1039" s="178" t="str">
        <f t="shared" si="269"/>
        <v>A5.V24.T22</v>
      </c>
      <c r="N1039" s="297">
        <f t="shared" si="271"/>
        <v>8</v>
      </c>
      <c r="O1039" s="273">
        <f t="shared" si="270"/>
        <v>8</v>
      </c>
      <c r="P1039"/>
    </row>
    <row r="1040" spans="1:16" ht="36">
      <c r="A1040" s="243" t="s">
        <v>91</v>
      </c>
      <c r="B1040" s="244" t="str">
        <f>Assets!$B$10</f>
        <v>Passports and National ID cards</v>
      </c>
      <c r="C1040" s="245">
        <f>VLOOKUP(A1040,Assets!$B$28:$C$47,2,FALSE)</f>
        <v>4</v>
      </c>
      <c r="D1040" s="244" t="s">
        <v>487</v>
      </c>
      <c r="E1040" s="246" t="str">
        <f t="shared" si="264"/>
        <v>V24</v>
      </c>
      <c r="F1040" s="246" t="str">
        <f t="shared" si="265"/>
        <v>V24</v>
      </c>
      <c r="G1040" s="253" t="str">
        <f t="shared" si="266"/>
        <v>A5V24</v>
      </c>
      <c r="H1040" s="270">
        <f>VLOOKUP(G1040,'Assets+Vulnerabilities'!$H$4:$I$318,2,FALSE)</f>
        <v>2</v>
      </c>
      <c r="I1040" s="255" t="s">
        <v>420</v>
      </c>
      <c r="J1040" s="246" t="str">
        <f t="shared" si="267"/>
        <v>T30</v>
      </c>
      <c r="K1040" s="246" t="str">
        <f t="shared" si="268"/>
        <v>T30</v>
      </c>
      <c r="L1040" s="267">
        <f>VLOOKUP(K1040,Threats!$J$4:$K$33,2,FALSE)</f>
        <v>4</v>
      </c>
      <c r="M1040" s="178" t="str">
        <f t="shared" si="269"/>
        <v>A5.V24.T30</v>
      </c>
      <c r="N1040" s="297">
        <f t="shared" ref="N1040:N1042" si="272">C1040+H1040+L1040-3</f>
        <v>7</v>
      </c>
      <c r="O1040" s="273">
        <f t="shared" si="270"/>
        <v>7</v>
      </c>
      <c r="P1040"/>
    </row>
    <row r="1041" spans="1:16" ht="36">
      <c r="A1041" s="243" t="s">
        <v>91</v>
      </c>
      <c r="B1041" s="244" t="str">
        <f>Assets!$B$10</f>
        <v>Passports and National ID cards</v>
      </c>
      <c r="C1041" s="245">
        <f>VLOOKUP(A1041,Assets!$B$28:$C$47,2,FALSE)</f>
        <v>4</v>
      </c>
      <c r="D1041" s="244" t="s">
        <v>487</v>
      </c>
      <c r="E1041" s="246" t="str">
        <f t="shared" si="264"/>
        <v>V24</v>
      </c>
      <c r="F1041" s="246" t="str">
        <f t="shared" si="265"/>
        <v>V24</v>
      </c>
      <c r="G1041" s="253" t="str">
        <f t="shared" si="266"/>
        <v>A5V24</v>
      </c>
      <c r="H1041" s="270">
        <f>VLOOKUP(G1041,'Assets+Vulnerabilities'!$H$4:$I$318,2,FALSE)</f>
        <v>2</v>
      </c>
      <c r="I1041" s="255" t="s">
        <v>417</v>
      </c>
      <c r="J1041" s="246" t="str">
        <f t="shared" si="267"/>
        <v>T8.</v>
      </c>
      <c r="K1041" s="246" t="str">
        <f t="shared" si="268"/>
        <v>T8</v>
      </c>
      <c r="L1041" s="267">
        <f>VLOOKUP(K1041,Threats!$J$4:$K$33,2,FALSE)</f>
        <v>4</v>
      </c>
      <c r="M1041" s="178" t="str">
        <f t="shared" si="269"/>
        <v>A5.V24.T8</v>
      </c>
      <c r="N1041" s="297">
        <f t="shared" si="272"/>
        <v>7</v>
      </c>
      <c r="O1041" s="273">
        <f t="shared" si="270"/>
        <v>7</v>
      </c>
      <c r="P1041"/>
    </row>
    <row r="1042" spans="1:16" ht="36">
      <c r="A1042" s="243" t="s">
        <v>91</v>
      </c>
      <c r="B1042" s="244" t="str">
        <f>Assets!$B$10</f>
        <v>Passports and National ID cards</v>
      </c>
      <c r="C1042" s="245">
        <f>VLOOKUP(A1042,Assets!$B$28:$C$47,2,FALSE)</f>
        <v>4</v>
      </c>
      <c r="D1042" s="244" t="s">
        <v>487</v>
      </c>
      <c r="E1042" s="246" t="str">
        <f t="shared" si="264"/>
        <v>V24</v>
      </c>
      <c r="F1042" s="246" t="str">
        <f t="shared" si="265"/>
        <v>V24</v>
      </c>
      <c r="G1042" s="253" t="str">
        <f t="shared" si="266"/>
        <v>A5V24</v>
      </c>
      <c r="H1042" s="270">
        <f>VLOOKUP(G1042,'Assets+Vulnerabilities'!$H$4:$I$318,2,FALSE)</f>
        <v>2</v>
      </c>
      <c r="I1042" s="255" t="s">
        <v>418</v>
      </c>
      <c r="J1042" s="246" t="str">
        <f t="shared" si="267"/>
        <v>T9.</v>
      </c>
      <c r="K1042" s="246" t="str">
        <f t="shared" si="268"/>
        <v>T9</v>
      </c>
      <c r="L1042" s="267">
        <f>VLOOKUP(K1042,Threats!$J$4:$K$33,2,FALSE)</f>
        <v>3</v>
      </c>
      <c r="M1042" s="178" t="str">
        <f t="shared" si="269"/>
        <v>A5.V24.T9</v>
      </c>
      <c r="N1042" s="297">
        <f t="shared" si="272"/>
        <v>6</v>
      </c>
      <c r="O1042" s="273">
        <f t="shared" si="270"/>
        <v>6</v>
      </c>
      <c r="P1042"/>
    </row>
    <row r="1043" spans="1:16" ht="36">
      <c r="A1043" s="243" t="s">
        <v>91</v>
      </c>
      <c r="B1043" s="244" t="str">
        <f>Assets!$B$10</f>
        <v>Passports and National ID cards</v>
      </c>
      <c r="C1043" s="245">
        <f>VLOOKUP(A1043,Assets!$B$28:$C$47,2,FALSE)</f>
        <v>4</v>
      </c>
      <c r="D1043" s="244" t="s">
        <v>487</v>
      </c>
      <c r="E1043" s="246" t="str">
        <f t="shared" si="264"/>
        <v>V24</v>
      </c>
      <c r="F1043" s="246" t="str">
        <f t="shared" si="265"/>
        <v>V24</v>
      </c>
      <c r="G1043" s="253" t="str">
        <f t="shared" si="266"/>
        <v>A5V24</v>
      </c>
      <c r="H1043" s="270">
        <f>VLOOKUP(G1043,'Assets+Vulnerabilities'!$H$4:$I$318,2,FALSE)</f>
        <v>2</v>
      </c>
      <c r="I1043" s="255" t="s">
        <v>409</v>
      </c>
      <c r="J1043" s="246" t="str">
        <f t="shared" si="267"/>
        <v>T14</v>
      </c>
      <c r="K1043" s="246" t="str">
        <f t="shared" si="268"/>
        <v>T14</v>
      </c>
      <c r="L1043" s="267">
        <f>VLOOKUP(K1043,Threats!$J$4:$K$33,2,FALSE)</f>
        <v>4</v>
      </c>
      <c r="M1043" s="178" t="str">
        <f t="shared" si="269"/>
        <v>A5.V24.T14</v>
      </c>
      <c r="N1043" s="297">
        <f t="shared" si="271"/>
        <v>8</v>
      </c>
      <c r="O1043" s="273">
        <f t="shared" si="270"/>
        <v>8</v>
      </c>
      <c r="P1043"/>
    </row>
    <row r="1044" spans="1:16" ht="36">
      <c r="A1044" s="243" t="s">
        <v>91</v>
      </c>
      <c r="B1044" s="244" t="str">
        <f>Assets!$B$10</f>
        <v>Passports and National ID cards</v>
      </c>
      <c r="C1044" s="245">
        <f>VLOOKUP(A1044,Assets!$B$28:$C$47,2,FALSE)</f>
        <v>4</v>
      </c>
      <c r="D1044" s="244" t="s">
        <v>487</v>
      </c>
      <c r="E1044" s="246" t="str">
        <f t="shared" si="264"/>
        <v>V24</v>
      </c>
      <c r="F1044" s="246" t="str">
        <f t="shared" si="265"/>
        <v>V24</v>
      </c>
      <c r="G1044" s="253" t="str">
        <f t="shared" si="266"/>
        <v>A5V24</v>
      </c>
      <c r="H1044" s="270">
        <f>VLOOKUP(G1044,'Assets+Vulnerabilities'!$H$4:$I$318,2,FALSE)</f>
        <v>2</v>
      </c>
      <c r="I1044" s="255" t="s">
        <v>422</v>
      </c>
      <c r="J1044" s="246" t="str">
        <f t="shared" si="267"/>
        <v>T15</v>
      </c>
      <c r="K1044" s="246" t="str">
        <f t="shared" si="268"/>
        <v>T15</v>
      </c>
      <c r="L1044" s="267">
        <f>VLOOKUP(K1044,Threats!$J$4:$K$33,2,FALSE)</f>
        <v>3</v>
      </c>
      <c r="M1044" s="178" t="str">
        <f t="shared" si="269"/>
        <v>A5.V24.T15</v>
      </c>
      <c r="N1044" s="297">
        <f t="shared" si="271"/>
        <v>7</v>
      </c>
      <c r="O1044" s="273">
        <f t="shared" si="270"/>
        <v>7</v>
      </c>
      <c r="P1044"/>
    </row>
    <row r="1045" spans="1:16" ht="48">
      <c r="A1045" s="243" t="s">
        <v>91</v>
      </c>
      <c r="B1045" s="244" t="str">
        <f>Assets!$B$10</f>
        <v>Passports and National ID cards</v>
      </c>
      <c r="C1045" s="245">
        <f>VLOOKUP(A1045,Assets!$B$28:$C$47,2,FALSE)</f>
        <v>4</v>
      </c>
      <c r="D1045" s="244" t="s">
        <v>487</v>
      </c>
      <c r="E1045" s="246" t="str">
        <f t="shared" si="264"/>
        <v>V24</v>
      </c>
      <c r="F1045" s="246" t="str">
        <f t="shared" si="265"/>
        <v>V24</v>
      </c>
      <c r="G1045" s="253" t="str">
        <f t="shared" si="266"/>
        <v>A5V24</v>
      </c>
      <c r="H1045" s="270">
        <f>VLOOKUP(G1045,'Assets+Vulnerabilities'!$H$4:$I$318,2,FALSE)</f>
        <v>2</v>
      </c>
      <c r="I1045" s="255" t="s">
        <v>419</v>
      </c>
      <c r="J1045" s="246" t="str">
        <f t="shared" si="267"/>
        <v>T16</v>
      </c>
      <c r="K1045" s="246" t="str">
        <f t="shared" si="268"/>
        <v>T16</v>
      </c>
      <c r="L1045" s="267">
        <f>VLOOKUP(K1045,Threats!$J$4:$K$33,2,FALSE)</f>
        <v>3</v>
      </c>
      <c r="M1045" s="178" t="str">
        <f t="shared" si="269"/>
        <v>A5.V24.T16</v>
      </c>
      <c r="N1045" s="297">
        <f t="shared" si="271"/>
        <v>7</v>
      </c>
      <c r="O1045" s="273">
        <f t="shared" si="270"/>
        <v>7</v>
      </c>
      <c r="P1045"/>
    </row>
    <row r="1046" spans="1:16" ht="36">
      <c r="A1046" s="243" t="s">
        <v>91</v>
      </c>
      <c r="B1046" s="244" t="str">
        <f>Assets!$B$10</f>
        <v>Passports and National ID cards</v>
      </c>
      <c r="C1046" s="245">
        <f>VLOOKUP(A1046,Assets!$B$28:$C$47,2,FALSE)</f>
        <v>4</v>
      </c>
      <c r="D1046" s="244" t="s">
        <v>487</v>
      </c>
      <c r="E1046" s="246" t="str">
        <f t="shared" si="264"/>
        <v>V24</v>
      </c>
      <c r="F1046" s="246" t="str">
        <f t="shared" si="265"/>
        <v>V24</v>
      </c>
      <c r="G1046" s="253" t="str">
        <f t="shared" si="266"/>
        <v>A5V24</v>
      </c>
      <c r="H1046" s="270">
        <f>VLOOKUP(G1046,'Assets+Vulnerabilities'!$H$4:$I$318,2,FALSE)</f>
        <v>2</v>
      </c>
      <c r="I1046" s="255" t="s">
        <v>426</v>
      </c>
      <c r="J1046" s="246" t="str">
        <f t="shared" si="267"/>
        <v>T21</v>
      </c>
      <c r="K1046" s="246" t="str">
        <f t="shared" si="268"/>
        <v>T21</v>
      </c>
      <c r="L1046" s="267">
        <f>VLOOKUP(K1046,Threats!$J$4:$K$33,2,FALSE)</f>
        <v>4</v>
      </c>
      <c r="M1046" s="178" t="str">
        <f t="shared" si="269"/>
        <v>A5.V24.T21</v>
      </c>
      <c r="N1046" s="297">
        <f t="shared" si="271"/>
        <v>8</v>
      </c>
      <c r="O1046" s="273">
        <f t="shared" si="270"/>
        <v>8</v>
      </c>
      <c r="P1046"/>
    </row>
    <row r="1047" spans="1:16" ht="24">
      <c r="A1047" s="243" t="s">
        <v>91</v>
      </c>
      <c r="B1047" s="244" t="str">
        <f>Assets!$B$10</f>
        <v>Passports and National ID cards</v>
      </c>
      <c r="C1047" s="245">
        <f>VLOOKUP(A1047,Assets!$B$28:$C$47,2,FALSE)</f>
        <v>4</v>
      </c>
      <c r="D1047" s="244" t="s">
        <v>373</v>
      </c>
      <c r="E1047" s="246" t="str">
        <f t="shared" si="264"/>
        <v>V6.</v>
      </c>
      <c r="F1047" s="246" t="str">
        <f t="shared" si="265"/>
        <v>V6</v>
      </c>
      <c r="G1047" s="253" t="str">
        <f t="shared" si="266"/>
        <v>A5V6</v>
      </c>
      <c r="H1047" s="270">
        <f>VLOOKUP(G1047,'Assets+Vulnerabilities'!$H$4:$I$318,2,FALSE)</f>
        <v>3</v>
      </c>
      <c r="I1047" s="255" t="s">
        <v>418</v>
      </c>
      <c r="J1047" s="246" t="str">
        <f t="shared" si="267"/>
        <v>T9.</v>
      </c>
      <c r="K1047" s="246" t="str">
        <f t="shared" si="268"/>
        <v>T9</v>
      </c>
      <c r="L1047" s="267">
        <f>VLOOKUP(K1047,Threats!$J$4:$K$33,2,FALSE)</f>
        <v>3</v>
      </c>
      <c r="M1047" s="178" t="str">
        <f t="shared" si="269"/>
        <v>A5.V6.T9</v>
      </c>
      <c r="N1047" s="297">
        <f>C1047+H1047+L1047-3</f>
        <v>7</v>
      </c>
      <c r="O1047" s="273">
        <f t="shared" si="270"/>
        <v>7</v>
      </c>
      <c r="P1047"/>
    </row>
    <row r="1048" spans="1:16" ht="24">
      <c r="A1048" s="243" t="s">
        <v>91</v>
      </c>
      <c r="B1048" s="244" t="str">
        <f>Assets!$B$10</f>
        <v>Passports and National ID cards</v>
      </c>
      <c r="C1048" s="245">
        <f>VLOOKUP(A1048,Assets!$B$28:$C$47,2,FALSE)</f>
        <v>4</v>
      </c>
      <c r="D1048" s="244" t="s">
        <v>373</v>
      </c>
      <c r="E1048" s="246" t="str">
        <f t="shared" si="264"/>
        <v>V6.</v>
      </c>
      <c r="F1048" s="246" t="str">
        <f t="shared" si="265"/>
        <v>V6</v>
      </c>
      <c r="G1048" s="253" t="str">
        <f t="shared" si="266"/>
        <v>A5V6</v>
      </c>
      <c r="H1048" s="270">
        <f>VLOOKUP(G1048,'Assets+Vulnerabilities'!$H$4:$I$318,2,FALSE)</f>
        <v>3</v>
      </c>
      <c r="I1048" s="255" t="s">
        <v>412</v>
      </c>
      <c r="J1048" s="246" t="str">
        <f t="shared" si="267"/>
        <v>T22</v>
      </c>
      <c r="K1048" s="246" t="str">
        <f t="shared" si="268"/>
        <v>T22</v>
      </c>
      <c r="L1048" s="267">
        <f>VLOOKUP(K1048,Threats!$J$4:$K$33,2,FALSE)</f>
        <v>4</v>
      </c>
      <c r="M1048" s="178" t="str">
        <f t="shared" si="269"/>
        <v>A5.V6.T22</v>
      </c>
      <c r="N1048" s="297">
        <f t="shared" si="271"/>
        <v>9</v>
      </c>
      <c r="O1048" s="273">
        <f t="shared" si="270"/>
        <v>9</v>
      </c>
      <c r="P1048"/>
    </row>
    <row r="1049" spans="1:16" ht="24">
      <c r="A1049" s="243" t="s">
        <v>91</v>
      </c>
      <c r="B1049" s="244" t="str">
        <f>Assets!$B$10</f>
        <v>Passports and National ID cards</v>
      </c>
      <c r="C1049" s="245">
        <f>VLOOKUP(A1049,Assets!$B$28:$C$47,2,FALSE)</f>
        <v>4</v>
      </c>
      <c r="D1049" s="244" t="s">
        <v>373</v>
      </c>
      <c r="E1049" s="246" t="str">
        <f t="shared" si="264"/>
        <v>V6.</v>
      </c>
      <c r="F1049" s="246" t="str">
        <f t="shared" si="265"/>
        <v>V6</v>
      </c>
      <c r="G1049" s="253" t="str">
        <f t="shared" si="266"/>
        <v>A5V6</v>
      </c>
      <c r="H1049" s="270">
        <f>VLOOKUP(G1049,'Assets+Vulnerabilities'!$H$4:$I$318,2,FALSE)</f>
        <v>3</v>
      </c>
      <c r="I1049" s="255" t="s">
        <v>406</v>
      </c>
      <c r="J1049" s="246" t="str">
        <f t="shared" si="267"/>
        <v>T11</v>
      </c>
      <c r="K1049" s="246" t="str">
        <f t="shared" si="268"/>
        <v>T11</v>
      </c>
      <c r="L1049" s="267">
        <f>VLOOKUP(K1049,Threats!$J$4:$K$33,2,FALSE)</f>
        <v>3</v>
      </c>
      <c r="M1049" s="178" t="str">
        <f t="shared" si="269"/>
        <v>A5.V6.T11</v>
      </c>
      <c r="N1049" s="297">
        <f t="shared" ref="N1049:N1051" si="273">C1049+H1049+L1049-3</f>
        <v>7</v>
      </c>
      <c r="O1049" s="273">
        <f t="shared" si="270"/>
        <v>7</v>
      </c>
      <c r="P1049"/>
    </row>
    <row r="1050" spans="1:16" ht="24">
      <c r="A1050" s="243" t="s">
        <v>91</v>
      </c>
      <c r="B1050" s="244" t="str">
        <f>Assets!$B$10</f>
        <v>Passports and National ID cards</v>
      </c>
      <c r="C1050" s="245">
        <f>VLOOKUP(A1050,Assets!$B$28:$C$47,2,FALSE)</f>
        <v>4</v>
      </c>
      <c r="D1050" s="244" t="s">
        <v>373</v>
      </c>
      <c r="E1050" s="246" t="str">
        <f t="shared" si="264"/>
        <v>V6.</v>
      </c>
      <c r="F1050" s="246" t="str">
        <f t="shared" si="265"/>
        <v>V6</v>
      </c>
      <c r="G1050" s="253" t="str">
        <f t="shared" si="266"/>
        <v>A5V6</v>
      </c>
      <c r="H1050" s="270">
        <f>VLOOKUP(G1050,'Assets+Vulnerabilities'!$H$4:$I$318,2,FALSE)</f>
        <v>3</v>
      </c>
      <c r="I1050" s="255" t="s">
        <v>480</v>
      </c>
      <c r="J1050" s="246" t="str">
        <f t="shared" si="267"/>
        <v>T12</v>
      </c>
      <c r="K1050" s="246" t="str">
        <f t="shared" si="268"/>
        <v>T12</v>
      </c>
      <c r="L1050" s="267">
        <f>VLOOKUP(K1050,Threats!$J$4:$K$33,2,FALSE)</f>
        <v>4</v>
      </c>
      <c r="M1050" s="178" t="str">
        <f t="shared" si="269"/>
        <v>A5.V6.T12</v>
      </c>
      <c r="N1050" s="297">
        <f t="shared" si="273"/>
        <v>8</v>
      </c>
      <c r="O1050" s="273">
        <f t="shared" si="270"/>
        <v>8</v>
      </c>
      <c r="P1050"/>
    </row>
    <row r="1051" spans="1:16" ht="24">
      <c r="A1051" s="243" t="s">
        <v>91</v>
      </c>
      <c r="B1051" s="244" t="str">
        <f>Assets!$B$10</f>
        <v>Passports and National ID cards</v>
      </c>
      <c r="C1051" s="245">
        <f>VLOOKUP(A1051,Assets!$B$28:$C$47,2,FALSE)</f>
        <v>4</v>
      </c>
      <c r="D1051" s="244" t="s">
        <v>373</v>
      </c>
      <c r="E1051" s="246" t="str">
        <f t="shared" si="264"/>
        <v>V6.</v>
      </c>
      <c r="F1051" s="246" t="str">
        <f t="shared" si="265"/>
        <v>V6</v>
      </c>
      <c r="G1051" s="253" t="str">
        <f t="shared" si="266"/>
        <v>A5V6</v>
      </c>
      <c r="H1051" s="270">
        <f>VLOOKUP(G1051,'Assets+Vulnerabilities'!$H$4:$I$318,2,FALSE)</f>
        <v>3</v>
      </c>
      <c r="I1051" s="255" t="s">
        <v>420</v>
      </c>
      <c r="J1051" s="246" t="str">
        <f t="shared" si="267"/>
        <v>T30</v>
      </c>
      <c r="K1051" s="246" t="str">
        <f t="shared" si="268"/>
        <v>T30</v>
      </c>
      <c r="L1051" s="267">
        <f>VLOOKUP(K1051,Threats!$J$4:$K$33,2,FALSE)</f>
        <v>4</v>
      </c>
      <c r="M1051" s="178" t="str">
        <f t="shared" si="269"/>
        <v>A5.V6.T30</v>
      </c>
      <c r="N1051" s="297">
        <f t="shared" si="273"/>
        <v>8</v>
      </c>
      <c r="O1051" s="273">
        <f t="shared" si="270"/>
        <v>8</v>
      </c>
      <c r="P1051"/>
    </row>
    <row r="1052" spans="1:16" ht="24">
      <c r="A1052" s="243" t="s">
        <v>91</v>
      </c>
      <c r="B1052" s="244" t="str">
        <f>Assets!$B$10</f>
        <v>Passports and National ID cards</v>
      </c>
      <c r="C1052" s="245">
        <f>VLOOKUP(A1052,Assets!$B$28:$C$47,2,FALSE)</f>
        <v>4</v>
      </c>
      <c r="D1052" s="244" t="s">
        <v>399</v>
      </c>
      <c r="E1052" s="246" t="str">
        <f t="shared" si="264"/>
        <v>V9.</v>
      </c>
      <c r="F1052" s="246" t="str">
        <f t="shared" si="265"/>
        <v>V9</v>
      </c>
      <c r="G1052" s="253" t="str">
        <f t="shared" si="266"/>
        <v>A5V9</v>
      </c>
      <c r="H1052" s="270">
        <f>VLOOKUP(G1052,'Assets+Vulnerabilities'!$H$4:$I$318,2,FALSE)</f>
        <v>2</v>
      </c>
      <c r="I1052" s="255" t="s">
        <v>434</v>
      </c>
      <c r="J1052" s="246" t="str">
        <f t="shared" si="267"/>
        <v>T24</v>
      </c>
      <c r="K1052" s="246" t="str">
        <f t="shared" si="268"/>
        <v>T24</v>
      </c>
      <c r="L1052" s="267">
        <f>VLOOKUP(K1052,Threats!$J$4:$K$33,2,FALSE)</f>
        <v>3</v>
      </c>
      <c r="M1052" s="178" t="str">
        <f t="shared" si="269"/>
        <v>A5.V9.T24</v>
      </c>
      <c r="N1052" s="297">
        <f t="shared" si="271"/>
        <v>7</v>
      </c>
      <c r="O1052" s="273">
        <f t="shared" si="270"/>
        <v>7</v>
      </c>
      <c r="P1052"/>
    </row>
    <row r="1053" spans="1:16" ht="24">
      <c r="A1053" s="243" t="s">
        <v>91</v>
      </c>
      <c r="B1053" s="244" t="str">
        <f>Assets!$B$10</f>
        <v>Passports and National ID cards</v>
      </c>
      <c r="C1053" s="245">
        <f>VLOOKUP(A1053,Assets!$B$28:$C$47,2,FALSE)</f>
        <v>4</v>
      </c>
      <c r="D1053" s="244" t="s">
        <v>399</v>
      </c>
      <c r="E1053" s="246" t="str">
        <f t="shared" si="264"/>
        <v>V9.</v>
      </c>
      <c r="F1053" s="246" t="str">
        <f t="shared" si="265"/>
        <v>V9</v>
      </c>
      <c r="G1053" s="253" t="str">
        <f t="shared" si="266"/>
        <v>A5V9</v>
      </c>
      <c r="H1053" s="270">
        <f>VLOOKUP(G1053,'Assets+Vulnerabilities'!$H$4:$I$318,2,FALSE)</f>
        <v>2</v>
      </c>
      <c r="I1053" s="255" t="s">
        <v>427</v>
      </c>
      <c r="J1053" s="246" t="str">
        <f t="shared" si="267"/>
        <v>T29</v>
      </c>
      <c r="K1053" s="246" t="str">
        <f t="shared" si="268"/>
        <v>T29</v>
      </c>
      <c r="L1053" s="267">
        <f>VLOOKUP(K1053,Threats!$J$4:$K$33,2,FALSE)</f>
        <v>2</v>
      </c>
      <c r="M1053" s="178" t="str">
        <f t="shared" si="269"/>
        <v>A5.V9.T29</v>
      </c>
      <c r="N1053" s="297">
        <f t="shared" ref="N1053:N1054" si="274">C1053+H1053+L1053-3</f>
        <v>5</v>
      </c>
      <c r="O1053" s="273">
        <f t="shared" si="270"/>
        <v>5</v>
      </c>
      <c r="P1053"/>
    </row>
    <row r="1054" spans="1:16" ht="36">
      <c r="A1054" s="243" t="s">
        <v>91</v>
      </c>
      <c r="B1054" s="244" t="str">
        <f>Assets!$B$10</f>
        <v>Passports and National ID cards</v>
      </c>
      <c r="C1054" s="245">
        <f>VLOOKUP(A1054,Assets!$B$28:$C$47,2,FALSE)</f>
        <v>4</v>
      </c>
      <c r="D1054" s="244" t="s">
        <v>388</v>
      </c>
      <c r="E1054" s="246" t="str">
        <f t="shared" si="264"/>
        <v>V25</v>
      </c>
      <c r="F1054" s="246" t="str">
        <f t="shared" si="265"/>
        <v>V25</v>
      </c>
      <c r="G1054" s="253" t="str">
        <f t="shared" si="266"/>
        <v>A5V25</v>
      </c>
      <c r="H1054" s="270">
        <f>VLOOKUP(G1054,'Assets+Vulnerabilities'!$H$4:$I$318,2,FALSE)</f>
        <v>4</v>
      </c>
      <c r="I1054" s="255" t="s">
        <v>417</v>
      </c>
      <c r="J1054" s="246" t="str">
        <f t="shared" si="267"/>
        <v>T8.</v>
      </c>
      <c r="K1054" s="246" t="str">
        <f t="shared" si="268"/>
        <v>T8</v>
      </c>
      <c r="L1054" s="267">
        <f>VLOOKUP(K1054,Threats!$J$4:$K$33,2,FALSE)</f>
        <v>4</v>
      </c>
      <c r="M1054" s="178" t="str">
        <f t="shared" si="269"/>
        <v>A5.V25.T8</v>
      </c>
      <c r="N1054" s="297">
        <f t="shared" si="274"/>
        <v>9</v>
      </c>
      <c r="O1054" s="273">
        <f t="shared" si="270"/>
        <v>9</v>
      </c>
      <c r="P1054"/>
    </row>
    <row r="1055" spans="1:16" ht="24">
      <c r="A1055" s="243" t="s">
        <v>91</v>
      </c>
      <c r="B1055" s="244" t="str">
        <f>Assets!$B$10</f>
        <v>Passports and National ID cards</v>
      </c>
      <c r="C1055" s="245">
        <f>VLOOKUP(A1055,Assets!$B$28:$C$47,2,FALSE)</f>
        <v>4</v>
      </c>
      <c r="D1055" s="244" t="s">
        <v>388</v>
      </c>
      <c r="E1055" s="246" t="str">
        <f t="shared" si="264"/>
        <v>V25</v>
      </c>
      <c r="F1055" s="246" t="str">
        <f t="shared" si="265"/>
        <v>V25</v>
      </c>
      <c r="G1055" s="253" t="str">
        <f t="shared" si="266"/>
        <v>A5V25</v>
      </c>
      <c r="H1055" s="270">
        <f>VLOOKUP(G1055,'Assets+Vulnerabilities'!$H$4:$I$318,2,FALSE)</f>
        <v>4</v>
      </c>
      <c r="I1055" s="255" t="s">
        <v>151</v>
      </c>
      <c r="J1055" s="246" t="str">
        <f t="shared" si="267"/>
        <v>T5.</v>
      </c>
      <c r="K1055" s="246" t="str">
        <f t="shared" si="268"/>
        <v>T5</v>
      </c>
      <c r="L1055" s="267">
        <f>VLOOKUP(K1055,Threats!$J$4:$K$33,2,FALSE)</f>
        <v>3</v>
      </c>
      <c r="M1055" s="178" t="str">
        <f t="shared" si="269"/>
        <v>A5.V25.T5</v>
      </c>
      <c r="N1055" s="297">
        <f t="shared" si="271"/>
        <v>9</v>
      </c>
      <c r="O1055" s="273">
        <f t="shared" si="270"/>
        <v>9</v>
      </c>
      <c r="P1055"/>
    </row>
    <row r="1056" spans="1:16" ht="36">
      <c r="A1056" s="243" t="s">
        <v>91</v>
      </c>
      <c r="B1056" s="244" t="str">
        <f>Assets!$B$10</f>
        <v>Passports and National ID cards</v>
      </c>
      <c r="C1056" s="245">
        <f>VLOOKUP(A1056,Assets!$B$28:$C$47,2,FALSE)</f>
        <v>4</v>
      </c>
      <c r="D1056" s="244" t="s">
        <v>388</v>
      </c>
      <c r="E1056" s="246" t="str">
        <f t="shared" si="264"/>
        <v>V25</v>
      </c>
      <c r="F1056" s="246" t="str">
        <f t="shared" si="265"/>
        <v>V25</v>
      </c>
      <c r="G1056" s="253" t="str">
        <f t="shared" si="266"/>
        <v>A5V25</v>
      </c>
      <c r="H1056" s="270">
        <f>VLOOKUP(G1056,'Assets+Vulnerabilities'!$H$4:$I$318,2,FALSE)</f>
        <v>4</v>
      </c>
      <c r="I1056" s="255" t="s">
        <v>432</v>
      </c>
      <c r="J1056" s="246" t="str">
        <f t="shared" si="267"/>
        <v>T20</v>
      </c>
      <c r="K1056" s="246" t="str">
        <f t="shared" si="268"/>
        <v>T20</v>
      </c>
      <c r="L1056" s="267">
        <f>VLOOKUP(K1056,Threats!$J$4:$K$33,2,FALSE)</f>
        <v>3</v>
      </c>
      <c r="M1056" s="178" t="str">
        <f t="shared" si="269"/>
        <v>A5.V25.T20</v>
      </c>
      <c r="N1056" s="297">
        <f t="shared" si="271"/>
        <v>9</v>
      </c>
      <c r="O1056" s="273">
        <f t="shared" si="270"/>
        <v>9</v>
      </c>
      <c r="P1056"/>
    </row>
    <row r="1057" spans="1:16" ht="36">
      <c r="A1057" s="243" t="s">
        <v>91</v>
      </c>
      <c r="B1057" s="244" t="str">
        <f>Assets!$B$10</f>
        <v>Passports and National ID cards</v>
      </c>
      <c r="C1057" s="245">
        <f>VLOOKUP(A1057,Assets!$B$28:$C$47,2,FALSE)</f>
        <v>4</v>
      </c>
      <c r="D1057" s="244" t="s">
        <v>393</v>
      </c>
      <c r="E1057" s="246" t="str">
        <f t="shared" si="264"/>
        <v>V26</v>
      </c>
      <c r="F1057" s="246" t="str">
        <f t="shared" si="265"/>
        <v>V26</v>
      </c>
      <c r="G1057" s="253" t="str">
        <f t="shared" si="266"/>
        <v>A5V26</v>
      </c>
      <c r="H1057" s="270">
        <f>VLOOKUP(G1057,'Assets+Vulnerabilities'!$H$4:$I$318,2,FALSE)</f>
        <v>3</v>
      </c>
      <c r="I1057" s="255" t="s">
        <v>432</v>
      </c>
      <c r="J1057" s="246" t="str">
        <f t="shared" si="267"/>
        <v>T20</v>
      </c>
      <c r="K1057" s="246" t="str">
        <f t="shared" si="268"/>
        <v>T20</v>
      </c>
      <c r="L1057" s="267">
        <f>VLOOKUP(K1057,Threats!$J$4:$K$33,2,FALSE)</f>
        <v>3</v>
      </c>
      <c r="M1057" s="178" t="str">
        <f t="shared" si="269"/>
        <v>A5.V26.T20</v>
      </c>
      <c r="N1057" s="297">
        <f t="shared" si="271"/>
        <v>8</v>
      </c>
      <c r="O1057" s="273">
        <f t="shared" si="270"/>
        <v>8</v>
      </c>
      <c r="P1057"/>
    </row>
    <row r="1058" spans="1:16" ht="24">
      <c r="A1058" s="243" t="s">
        <v>91</v>
      </c>
      <c r="B1058" s="244" t="str">
        <f>Assets!$B$10</f>
        <v>Passports and National ID cards</v>
      </c>
      <c r="C1058" s="245">
        <f>VLOOKUP(A1058,Assets!$B$28:$C$47,2,FALSE)</f>
        <v>4</v>
      </c>
      <c r="D1058" s="244" t="s">
        <v>394</v>
      </c>
      <c r="E1058" s="246" t="str">
        <f t="shared" si="264"/>
        <v>V27</v>
      </c>
      <c r="F1058" s="246" t="str">
        <f t="shared" si="265"/>
        <v>V27</v>
      </c>
      <c r="G1058" s="253" t="str">
        <f t="shared" si="266"/>
        <v>A5V27</v>
      </c>
      <c r="H1058" s="270">
        <f>VLOOKUP(G1058,'Assets+Vulnerabilities'!$H$4:$I$318,2,FALSE)</f>
        <v>3</v>
      </c>
      <c r="I1058" s="255" t="s">
        <v>422</v>
      </c>
      <c r="J1058" s="246" t="str">
        <f t="shared" si="267"/>
        <v>T15</v>
      </c>
      <c r="K1058" s="246" t="str">
        <f t="shared" si="268"/>
        <v>T15</v>
      </c>
      <c r="L1058" s="267">
        <f>VLOOKUP(K1058,Threats!$J$4:$K$33,2,FALSE)</f>
        <v>3</v>
      </c>
      <c r="M1058" s="178" t="str">
        <f t="shared" si="269"/>
        <v>A5.V27.T15</v>
      </c>
      <c r="N1058" s="297">
        <f t="shared" si="271"/>
        <v>8</v>
      </c>
      <c r="O1058" s="273">
        <f t="shared" si="270"/>
        <v>8</v>
      </c>
      <c r="P1058"/>
    </row>
    <row r="1059" spans="1:16" ht="36">
      <c r="A1059" s="243" t="s">
        <v>91</v>
      </c>
      <c r="B1059" s="244" t="str">
        <f>Assets!$B$10</f>
        <v>Passports and National ID cards</v>
      </c>
      <c r="C1059" s="245">
        <f>VLOOKUP(A1059,Assets!$B$28:$C$47,2,FALSE)</f>
        <v>4</v>
      </c>
      <c r="D1059" s="244" t="s">
        <v>394</v>
      </c>
      <c r="E1059" s="246" t="str">
        <f t="shared" si="264"/>
        <v>V27</v>
      </c>
      <c r="F1059" s="246" t="str">
        <f t="shared" si="265"/>
        <v>V27</v>
      </c>
      <c r="G1059" s="253" t="str">
        <f t="shared" si="266"/>
        <v>A5V27</v>
      </c>
      <c r="H1059" s="270">
        <f>VLOOKUP(G1059,'Assets+Vulnerabilities'!$H$4:$I$318,2,FALSE)</f>
        <v>3</v>
      </c>
      <c r="I1059" s="255" t="s">
        <v>432</v>
      </c>
      <c r="J1059" s="246" t="str">
        <f t="shared" si="267"/>
        <v>T20</v>
      </c>
      <c r="K1059" s="246" t="str">
        <f t="shared" si="268"/>
        <v>T20</v>
      </c>
      <c r="L1059" s="267">
        <f>VLOOKUP(K1059,Threats!$J$4:$K$33,2,FALSE)</f>
        <v>3</v>
      </c>
      <c r="M1059" s="178" t="str">
        <f t="shared" si="269"/>
        <v>A5.V27.T20</v>
      </c>
      <c r="N1059" s="297">
        <f t="shared" si="271"/>
        <v>8</v>
      </c>
      <c r="O1059" s="273">
        <f t="shared" si="270"/>
        <v>8</v>
      </c>
      <c r="P1059"/>
    </row>
    <row r="1060" spans="1:16" ht="36">
      <c r="A1060" s="243" t="s">
        <v>91</v>
      </c>
      <c r="B1060" s="244" t="str">
        <f>Assets!$B$10</f>
        <v>Passports and National ID cards</v>
      </c>
      <c r="C1060" s="245">
        <f>VLOOKUP(A1060,Assets!$B$28:$C$47,2,FALSE)</f>
        <v>4</v>
      </c>
      <c r="D1060" s="244" t="s">
        <v>380</v>
      </c>
      <c r="E1060" s="246" t="str">
        <f t="shared" si="264"/>
        <v>V28</v>
      </c>
      <c r="F1060" s="246" t="str">
        <f t="shared" si="265"/>
        <v>V28</v>
      </c>
      <c r="G1060" s="253" t="str">
        <f t="shared" si="266"/>
        <v>A5V28</v>
      </c>
      <c r="H1060" s="270">
        <f>VLOOKUP(G1060,'Assets+Vulnerabilities'!$H$4:$I$318,2,FALSE)</f>
        <v>4</v>
      </c>
      <c r="I1060" s="255" t="s">
        <v>417</v>
      </c>
      <c r="J1060" s="246" t="str">
        <f t="shared" si="267"/>
        <v>T8.</v>
      </c>
      <c r="K1060" s="246" t="str">
        <f t="shared" si="268"/>
        <v>T8</v>
      </c>
      <c r="L1060" s="267">
        <f>VLOOKUP(K1060,Threats!$J$4:$K$33,2,FALSE)</f>
        <v>4</v>
      </c>
      <c r="M1060" s="178" t="str">
        <f t="shared" si="269"/>
        <v>A5.V28.T8</v>
      </c>
      <c r="N1060" s="297">
        <f t="shared" ref="N1060:N1061" si="275">C1060+H1060+L1060-3</f>
        <v>9</v>
      </c>
      <c r="O1060" s="273">
        <f t="shared" si="270"/>
        <v>9</v>
      </c>
      <c r="P1060"/>
    </row>
    <row r="1061" spans="1:16" ht="24">
      <c r="A1061" s="243" t="s">
        <v>91</v>
      </c>
      <c r="B1061" s="244" t="str">
        <f>Assets!$B$10</f>
        <v>Passports and National ID cards</v>
      </c>
      <c r="C1061" s="245">
        <f>VLOOKUP(A1061,Assets!$B$28:$C$47,2,FALSE)</f>
        <v>4</v>
      </c>
      <c r="D1061" s="244" t="s">
        <v>380</v>
      </c>
      <c r="E1061" s="246" t="str">
        <f t="shared" si="264"/>
        <v>V28</v>
      </c>
      <c r="F1061" s="246" t="str">
        <f t="shared" si="265"/>
        <v>V28</v>
      </c>
      <c r="G1061" s="253" t="str">
        <f t="shared" si="266"/>
        <v>A5V28</v>
      </c>
      <c r="H1061" s="270">
        <f>VLOOKUP(G1061,'Assets+Vulnerabilities'!$H$4:$I$318,2,FALSE)</f>
        <v>4</v>
      </c>
      <c r="I1061" s="255" t="s">
        <v>480</v>
      </c>
      <c r="J1061" s="246" t="str">
        <f t="shared" si="267"/>
        <v>T12</v>
      </c>
      <c r="K1061" s="246" t="str">
        <f t="shared" si="268"/>
        <v>T12</v>
      </c>
      <c r="L1061" s="267">
        <f>VLOOKUP(K1061,Threats!$J$4:$K$33,2,FALSE)</f>
        <v>4</v>
      </c>
      <c r="M1061" s="178" t="str">
        <f t="shared" si="269"/>
        <v>A5.V28.T12</v>
      </c>
      <c r="N1061" s="297">
        <f t="shared" si="275"/>
        <v>9</v>
      </c>
      <c r="O1061" s="273">
        <f t="shared" si="270"/>
        <v>9</v>
      </c>
      <c r="P1061"/>
    </row>
    <row r="1062" spans="1:16" ht="24">
      <c r="A1062" s="243" t="s">
        <v>91</v>
      </c>
      <c r="B1062" s="244" t="str">
        <f>Assets!$B$10</f>
        <v>Passports and National ID cards</v>
      </c>
      <c r="C1062" s="245">
        <f>VLOOKUP(A1062,Assets!$B$28:$C$47,2,FALSE)</f>
        <v>4</v>
      </c>
      <c r="D1062" s="244" t="s">
        <v>372</v>
      </c>
      <c r="E1062" s="246" t="str">
        <f t="shared" si="264"/>
        <v>V12</v>
      </c>
      <c r="F1062" s="246" t="str">
        <f t="shared" si="265"/>
        <v>V12</v>
      </c>
      <c r="G1062" s="253" t="str">
        <f t="shared" si="266"/>
        <v>A5V12</v>
      </c>
      <c r="H1062" s="270">
        <f>VLOOKUP(G1062,'Assets+Vulnerabilities'!$H$4:$I$318,2,FALSE)</f>
        <v>3</v>
      </c>
      <c r="I1062" s="255" t="s">
        <v>410</v>
      </c>
      <c r="J1062" s="246" t="str">
        <f t="shared" si="267"/>
        <v>T1.</v>
      </c>
      <c r="K1062" s="246" t="str">
        <f t="shared" si="268"/>
        <v>T1</v>
      </c>
      <c r="L1062" s="267">
        <f>VLOOKUP(K1062,Threats!$J$4:$K$33,2,FALSE)</f>
        <v>3</v>
      </c>
      <c r="M1062" s="178" t="str">
        <f t="shared" si="269"/>
        <v>A5.V12.T1</v>
      </c>
      <c r="N1062" s="297">
        <f t="shared" si="271"/>
        <v>8</v>
      </c>
      <c r="O1062" s="273">
        <f t="shared" si="270"/>
        <v>8</v>
      </c>
      <c r="P1062"/>
    </row>
    <row r="1063" spans="1:16" ht="24">
      <c r="A1063" s="243" t="s">
        <v>91</v>
      </c>
      <c r="B1063" s="244" t="str">
        <f>Assets!$B$10</f>
        <v>Passports and National ID cards</v>
      </c>
      <c r="C1063" s="245">
        <f>VLOOKUP(A1063,Assets!$B$28:$C$47,2,FALSE)</f>
        <v>4</v>
      </c>
      <c r="D1063" s="244" t="s">
        <v>372</v>
      </c>
      <c r="E1063" s="246" t="str">
        <f t="shared" si="264"/>
        <v>V12</v>
      </c>
      <c r="F1063" s="246" t="str">
        <f t="shared" si="265"/>
        <v>V12</v>
      </c>
      <c r="G1063" s="253" t="str">
        <f t="shared" si="266"/>
        <v>A5V12</v>
      </c>
      <c r="H1063" s="270">
        <f>VLOOKUP(G1063,'Assets+Vulnerabilities'!$H$4:$I$318,2,FALSE)</f>
        <v>3</v>
      </c>
      <c r="I1063" s="255" t="s">
        <v>408</v>
      </c>
      <c r="J1063" s="246" t="str">
        <f t="shared" si="267"/>
        <v>T2.</v>
      </c>
      <c r="K1063" s="246" t="str">
        <f t="shared" si="268"/>
        <v>T2</v>
      </c>
      <c r="L1063" s="267">
        <f>VLOOKUP(K1063,Threats!$J$4:$K$33,2,FALSE)</f>
        <v>5</v>
      </c>
      <c r="M1063" s="178" t="str">
        <f t="shared" si="269"/>
        <v>A5.V12.T2</v>
      </c>
      <c r="N1063" s="297">
        <f t="shared" ref="N1063:N1064" si="276">C1063+H1063+L1063-3</f>
        <v>9</v>
      </c>
      <c r="O1063" s="273">
        <f t="shared" si="270"/>
        <v>9</v>
      </c>
      <c r="P1063"/>
    </row>
    <row r="1064" spans="1:16" ht="24">
      <c r="A1064" s="243" t="s">
        <v>91</v>
      </c>
      <c r="B1064" s="244" t="str">
        <f>Assets!$B$10</f>
        <v>Passports and National ID cards</v>
      </c>
      <c r="C1064" s="245">
        <f>VLOOKUP(A1064,Assets!$B$28:$C$47,2,FALSE)</f>
        <v>4</v>
      </c>
      <c r="D1064" s="244" t="s">
        <v>372</v>
      </c>
      <c r="E1064" s="246" t="str">
        <f t="shared" si="264"/>
        <v>V12</v>
      </c>
      <c r="F1064" s="246" t="str">
        <f t="shared" si="265"/>
        <v>V12</v>
      </c>
      <c r="G1064" s="253" t="str">
        <f t="shared" si="266"/>
        <v>A5V12</v>
      </c>
      <c r="H1064" s="270">
        <f>VLOOKUP(G1064,'Assets+Vulnerabilities'!$H$4:$I$318,2,FALSE)</f>
        <v>3</v>
      </c>
      <c r="I1064" s="255" t="s">
        <v>411</v>
      </c>
      <c r="J1064" s="246" t="str">
        <f t="shared" si="267"/>
        <v>T4.</v>
      </c>
      <c r="K1064" s="246" t="str">
        <f t="shared" si="268"/>
        <v>T4</v>
      </c>
      <c r="L1064" s="267">
        <f>VLOOKUP(K1064,Threats!$J$4:$K$33,2,FALSE)</f>
        <v>3</v>
      </c>
      <c r="M1064" s="178" t="str">
        <f t="shared" si="269"/>
        <v>A5.V12.T4</v>
      </c>
      <c r="N1064" s="297">
        <f t="shared" si="276"/>
        <v>7</v>
      </c>
      <c r="O1064" s="273">
        <f t="shared" si="270"/>
        <v>7</v>
      </c>
      <c r="P1064"/>
    </row>
    <row r="1065" spans="1:16" ht="24">
      <c r="A1065" s="243" t="s">
        <v>91</v>
      </c>
      <c r="B1065" s="244" t="str">
        <f>Assets!$B$10</f>
        <v>Passports and National ID cards</v>
      </c>
      <c r="C1065" s="245">
        <f>VLOOKUP(A1065,Assets!$B$28:$C$47,2,FALSE)</f>
        <v>4</v>
      </c>
      <c r="D1065" s="244" t="s">
        <v>372</v>
      </c>
      <c r="E1065" s="246" t="str">
        <f t="shared" si="264"/>
        <v>V12</v>
      </c>
      <c r="F1065" s="246" t="str">
        <f t="shared" si="265"/>
        <v>V12</v>
      </c>
      <c r="G1065" s="253" t="str">
        <f t="shared" si="266"/>
        <v>A5V12</v>
      </c>
      <c r="H1065" s="270">
        <f>VLOOKUP(G1065,'Assets+Vulnerabilities'!$H$4:$I$318,2,FALSE)</f>
        <v>3</v>
      </c>
      <c r="I1065" s="255" t="s">
        <v>151</v>
      </c>
      <c r="J1065" s="246" t="str">
        <f t="shared" si="267"/>
        <v>T5.</v>
      </c>
      <c r="K1065" s="246" t="str">
        <f t="shared" si="268"/>
        <v>T5</v>
      </c>
      <c r="L1065" s="267">
        <f>VLOOKUP(K1065,Threats!$J$4:$K$33,2,FALSE)</f>
        <v>3</v>
      </c>
      <c r="M1065" s="178" t="str">
        <f t="shared" si="269"/>
        <v>A5.V12.T5</v>
      </c>
      <c r="N1065" s="297">
        <f t="shared" si="271"/>
        <v>8</v>
      </c>
      <c r="O1065" s="273">
        <f t="shared" si="270"/>
        <v>8</v>
      </c>
      <c r="P1065"/>
    </row>
    <row r="1066" spans="1:16" ht="24">
      <c r="A1066" s="243" t="s">
        <v>91</v>
      </c>
      <c r="B1066" s="244" t="str">
        <f>Assets!$B$10</f>
        <v>Passports and National ID cards</v>
      </c>
      <c r="C1066" s="245">
        <f>VLOOKUP(A1066,Assets!$B$28:$C$47,2,FALSE)</f>
        <v>4</v>
      </c>
      <c r="D1066" s="244" t="s">
        <v>372</v>
      </c>
      <c r="E1066" s="246" t="str">
        <f t="shared" si="264"/>
        <v>V12</v>
      </c>
      <c r="F1066" s="246" t="str">
        <f t="shared" si="265"/>
        <v>V12</v>
      </c>
      <c r="G1066" s="253" t="str">
        <f t="shared" si="266"/>
        <v>A5V12</v>
      </c>
      <c r="H1066" s="270">
        <f>VLOOKUP(G1066,'Assets+Vulnerabilities'!$H$4:$I$318,2,FALSE)</f>
        <v>3</v>
      </c>
      <c r="I1066" s="255" t="s">
        <v>422</v>
      </c>
      <c r="J1066" s="246" t="str">
        <f t="shared" si="267"/>
        <v>T15</v>
      </c>
      <c r="K1066" s="246" t="str">
        <f t="shared" si="268"/>
        <v>T15</v>
      </c>
      <c r="L1066" s="267">
        <f>VLOOKUP(K1066,Threats!$J$4:$K$33,2,FALSE)</f>
        <v>3</v>
      </c>
      <c r="M1066" s="178" t="str">
        <f t="shared" si="269"/>
        <v>A5.V12.T15</v>
      </c>
      <c r="N1066" s="297">
        <f t="shared" si="271"/>
        <v>8</v>
      </c>
      <c r="O1066" s="273">
        <f t="shared" si="270"/>
        <v>8</v>
      </c>
      <c r="P1066"/>
    </row>
    <row r="1067" spans="1:16" ht="24">
      <c r="A1067" s="243" t="s">
        <v>91</v>
      </c>
      <c r="B1067" s="244" t="str">
        <f>Assets!$B$10</f>
        <v>Passports and National ID cards</v>
      </c>
      <c r="C1067" s="245">
        <f>VLOOKUP(A1067,Assets!$B$28:$C$47,2,FALSE)</f>
        <v>4</v>
      </c>
      <c r="D1067" s="244" t="s">
        <v>372</v>
      </c>
      <c r="E1067" s="246" t="str">
        <f t="shared" si="264"/>
        <v>V12</v>
      </c>
      <c r="F1067" s="246" t="str">
        <f t="shared" si="265"/>
        <v>V12</v>
      </c>
      <c r="G1067" s="253" t="str">
        <f t="shared" si="266"/>
        <v>A5V12</v>
      </c>
      <c r="H1067" s="270">
        <f>VLOOKUP(G1067,'Assets+Vulnerabilities'!$H$4:$I$318,2,FALSE)</f>
        <v>3</v>
      </c>
      <c r="I1067" s="255" t="s">
        <v>423</v>
      </c>
      <c r="J1067" s="246" t="str">
        <f t="shared" si="267"/>
        <v>T17</v>
      </c>
      <c r="K1067" s="246" t="str">
        <f t="shared" si="268"/>
        <v>T17</v>
      </c>
      <c r="L1067" s="267">
        <f>VLOOKUP(K1067,Threats!$J$4:$K$33,2,FALSE)</f>
        <v>2</v>
      </c>
      <c r="M1067" s="178" t="str">
        <f t="shared" si="269"/>
        <v>A5.V12.T17</v>
      </c>
      <c r="N1067" s="297">
        <f t="shared" si="271"/>
        <v>7</v>
      </c>
      <c r="O1067" s="273">
        <f t="shared" si="270"/>
        <v>7</v>
      </c>
      <c r="P1067"/>
    </row>
    <row r="1068" spans="1:16" ht="24">
      <c r="A1068" s="243" t="s">
        <v>91</v>
      </c>
      <c r="B1068" s="244" t="str">
        <f>Assets!$B$10</f>
        <v>Passports and National ID cards</v>
      </c>
      <c r="C1068" s="245">
        <f>VLOOKUP(A1068,Assets!$B$28:$C$47,2,FALSE)</f>
        <v>4</v>
      </c>
      <c r="D1068" s="244" t="s">
        <v>372</v>
      </c>
      <c r="E1068" s="246" t="str">
        <f t="shared" si="264"/>
        <v>V12</v>
      </c>
      <c r="F1068" s="246" t="str">
        <f t="shared" si="265"/>
        <v>V12</v>
      </c>
      <c r="G1068" s="253" t="str">
        <f t="shared" si="266"/>
        <v>A5V12</v>
      </c>
      <c r="H1068" s="270">
        <f>VLOOKUP(G1068,'Assets+Vulnerabilities'!$H$4:$I$318,2,FALSE)</f>
        <v>3</v>
      </c>
      <c r="I1068" s="255" t="s">
        <v>424</v>
      </c>
      <c r="J1068" s="246" t="str">
        <f t="shared" si="267"/>
        <v>T18</v>
      </c>
      <c r="K1068" s="246" t="str">
        <f t="shared" si="268"/>
        <v>T18</v>
      </c>
      <c r="L1068" s="267">
        <f>VLOOKUP(K1068,Threats!$J$4:$K$33,2,FALSE)</f>
        <v>2</v>
      </c>
      <c r="M1068" s="178" t="str">
        <f t="shared" si="269"/>
        <v>A5.V12.T18</v>
      </c>
      <c r="N1068" s="297">
        <f t="shared" si="271"/>
        <v>7</v>
      </c>
      <c r="O1068" s="273">
        <f t="shared" si="270"/>
        <v>7</v>
      </c>
      <c r="P1068"/>
    </row>
    <row r="1069" spans="1:16" ht="24">
      <c r="A1069" s="243" t="s">
        <v>91</v>
      </c>
      <c r="B1069" s="244" t="str">
        <f>Assets!$B$10</f>
        <v>Passports and National ID cards</v>
      </c>
      <c r="C1069" s="245">
        <f>VLOOKUP(A1069,Assets!$B$28:$C$47,2,FALSE)</f>
        <v>4</v>
      </c>
      <c r="D1069" s="244" t="s">
        <v>372</v>
      </c>
      <c r="E1069" s="246" t="str">
        <f t="shared" si="264"/>
        <v>V12</v>
      </c>
      <c r="F1069" s="246" t="str">
        <f t="shared" si="265"/>
        <v>V12</v>
      </c>
      <c r="G1069" s="253" t="str">
        <f t="shared" si="266"/>
        <v>A5V12</v>
      </c>
      <c r="H1069" s="270">
        <f>VLOOKUP(G1069,'Assets+Vulnerabilities'!$H$4:$I$318,2,FALSE)</f>
        <v>3</v>
      </c>
      <c r="I1069" s="255" t="s">
        <v>425</v>
      </c>
      <c r="J1069" s="246" t="str">
        <f t="shared" si="267"/>
        <v>T19</v>
      </c>
      <c r="K1069" s="246" t="str">
        <f t="shared" si="268"/>
        <v>T19</v>
      </c>
      <c r="L1069" s="267">
        <f>VLOOKUP(K1069,Threats!$J$4:$K$33,2,FALSE)</f>
        <v>2</v>
      </c>
      <c r="M1069" s="178" t="str">
        <f t="shared" si="269"/>
        <v>A5.V12.T19</v>
      </c>
      <c r="N1069" s="297">
        <f>C1069+H1069+L1069-3</f>
        <v>6</v>
      </c>
      <c r="O1069" s="273">
        <f t="shared" si="270"/>
        <v>6</v>
      </c>
      <c r="P1069"/>
    </row>
    <row r="1070" spans="1:16" ht="36">
      <c r="A1070" s="243" t="s">
        <v>91</v>
      </c>
      <c r="B1070" s="244" t="str">
        <f>Assets!$B$10</f>
        <v>Passports and National ID cards</v>
      </c>
      <c r="C1070" s="245">
        <f>VLOOKUP(A1070,Assets!$B$28:$C$47,2,FALSE)</f>
        <v>4</v>
      </c>
      <c r="D1070" s="244" t="s">
        <v>372</v>
      </c>
      <c r="E1070" s="246" t="str">
        <f t="shared" si="264"/>
        <v>V12</v>
      </c>
      <c r="F1070" s="246" t="str">
        <f t="shared" si="265"/>
        <v>V12</v>
      </c>
      <c r="G1070" s="253" t="str">
        <f t="shared" si="266"/>
        <v>A5V12</v>
      </c>
      <c r="H1070" s="270">
        <f>VLOOKUP(G1070,'Assets+Vulnerabilities'!$H$4:$I$318,2,FALSE)</f>
        <v>3</v>
      </c>
      <c r="I1070" s="255" t="s">
        <v>432</v>
      </c>
      <c r="J1070" s="246" t="str">
        <f t="shared" si="267"/>
        <v>T20</v>
      </c>
      <c r="K1070" s="246" t="str">
        <f t="shared" si="268"/>
        <v>T20</v>
      </c>
      <c r="L1070" s="267">
        <f>VLOOKUP(K1070,Threats!$J$4:$K$33,2,FALSE)</f>
        <v>3</v>
      </c>
      <c r="M1070" s="178" t="str">
        <f t="shared" si="269"/>
        <v>A5.V12.T20</v>
      </c>
      <c r="N1070" s="297">
        <f t="shared" si="271"/>
        <v>8</v>
      </c>
      <c r="O1070" s="273">
        <f t="shared" si="270"/>
        <v>8</v>
      </c>
      <c r="P1070"/>
    </row>
    <row r="1071" spans="1:16" ht="24">
      <c r="A1071" s="243" t="s">
        <v>91</v>
      </c>
      <c r="B1071" s="244" t="str">
        <f>Assets!$B$10</f>
        <v>Passports and National ID cards</v>
      </c>
      <c r="C1071" s="245">
        <f>VLOOKUP(A1071,Assets!$B$28:$C$47,2,FALSE)</f>
        <v>4</v>
      </c>
      <c r="D1071" s="244" t="s">
        <v>372</v>
      </c>
      <c r="E1071" s="246" t="str">
        <f t="shared" si="264"/>
        <v>V12</v>
      </c>
      <c r="F1071" s="246" t="str">
        <f t="shared" si="265"/>
        <v>V12</v>
      </c>
      <c r="G1071" s="253" t="str">
        <f t="shared" si="266"/>
        <v>A5V12</v>
      </c>
      <c r="H1071" s="270">
        <f>VLOOKUP(G1071,'Assets+Vulnerabilities'!$H$4:$I$318,2,FALSE)</f>
        <v>3</v>
      </c>
      <c r="I1071" s="255" t="s">
        <v>426</v>
      </c>
      <c r="J1071" s="246" t="str">
        <f t="shared" si="267"/>
        <v>T21</v>
      </c>
      <c r="K1071" s="246" t="str">
        <f t="shared" si="268"/>
        <v>T21</v>
      </c>
      <c r="L1071" s="267">
        <f>VLOOKUP(K1071,Threats!$J$4:$K$33,2,FALSE)</f>
        <v>4</v>
      </c>
      <c r="M1071" s="178" t="str">
        <f t="shared" si="269"/>
        <v>A5.V12.T21</v>
      </c>
      <c r="N1071" s="297">
        <f t="shared" si="271"/>
        <v>9</v>
      </c>
      <c r="O1071" s="273">
        <f t="shared" si="270"/>
        <v>9</v>
      </c>
      <c r="P1071"/>
    </row>
    <row r="1072" spans="1:16" ht="24">
      <c r="A1072" s="243" t="s">
        <v>91</v>
      </c>
      <c r="B1072" s="244" t="str">
        <f>Assets!$B$10</f>
        <v>Passports and National ID cards</v>
      </c>
      <c r="C1072" s="245">
        <f>VLOOKUP(A1072,Assets!$B$28:$C$47,2,FALSE)</f>
        <v>4</v>
      </c>
      <c r="D1072" s="244" t="s">
        <v>372</v>
      </c>
      <c r="E1072" s="246" t="str">
        <f t="shared" si="264"/>
        <v>V12</v>
      </c>
      <c r="F1072" s="246" t="str">
        <f t="shared" si="265"/>
        <v>V12</v>
      </c>
      <c r="G1072" s="253" t="str">
        <f t="shared" si="266"/>
        <v>A5V12</v>
      </c>
      <c r="H1072" s="270">
        <f>VLOOKUP(G1072,'Assets+Vulnerabilities'!$H$4:$I$318,2,FALSE)</f>
        <v>3</v>
      </c>
      <c r="I1072" s="255" t="s">
        <v>410</v>
      </c>
      <c r="J1072" s="246" t="str">
        <f t="shared" si="267"/>
        <v>T1.</v>
      </c>
      <c r="K1072" s="246" t="str">
        <f t="shared" si="268"/>
        <v>T1</v>
      </c>
      <c r="L1072" s="267">
        <f>VLOOKUP(K1072,Threats!$J$4:$K$33,2,FALSE)</f>
        <v>3</v>
      </c>
      <c r="M1072" s="178" t="str">
        <f t="shared" si="269"/>
        <v>A5.V12.T1</v>
      </c>
      <c r="N1072" s="297">
        <f t="shared" si="271"/>
        <v>8</v>
      </c>
      <c r="O1072" s="273">
        <f t="shared" si="270"/>
        <v>8</v>
      </c>
      <c r="P1072"/>
    </row>
    <row r="1073" spans="1:16" ht="24">
      <c r="A1073" s="243" t="s">
        <v>91</v>
      </c>
      <c r="B1073" s="244" t="str">
        <f>Assets!$B$10</f>
        <v>Passports and National ID cards</v>
      </c>
      <c r="C1073" s="245">
        <f>VLOOKUP(A1073,Assets!$B$28:$C$47,2,FALSE)</f>
        <v>4</v>
      </c>
      <c r="D1073" s="244" t="s">
        <v>372</v>
      </c>
      <c r="E1073" s="246" t="str">
        <f t="shared" si="264"/>
        <v>V12</v>
      </c>
      <c r="F1073" s="246" t="str">
        <f t="shared" si="265"/>
        <v>V12</v>
      </c>
      <c r="G1073" s="253" t="str">
        <f t="shared" si="266"/>
        <v>A5V12</v>
      </c>
      <c r="H1073" s="270">
        <f>VLOOKUP(G1073,'Assets+Vulnerabilities'!$H$4:$I$318,2,FALSE)</f>
        <v>3</v>
      </c>
      <c r="I1073" s="255" t="s">
        <v>408</v>
      </c>
      <c r="J1073" s="246" t="str">
        <f t="shared" si="267"/>
        <v>T2.</v>
      </c>
      <c r="K1073" s="246" t="str">
        <f t="shared" si="268"/>
        <v>T2</v>
      </c>
      <c r="L1073" s="267">
        <f>VLOOKUP(K1073,Threats!$J$4:$K$33,2,FALSE)</f>
        <v>5</v>
      </c>
      <c r="M1073" s="178" t="str">
        <f t="shared" si="269"/>
        <v>A5.V12.T2</v>
      </c>
      <c r="N1073" s="297">
        <f t="shared" ref="N1073:N1074" si="277">C1073+H1073+L1073-3</f>
        <v>9</v>
      </c>
      <c r="O1073" s="273">
        <f t="shared" si="270"/>
        <v>9</v>
      </c>
      <c r="P1073"/>
    </row>
    <row r="1074" spans="1:16" ht="24">
      <c r="A1074" s="243" t="s">
        <v>91</v>
      </c>
      <c r="B1074" s="244" t="str">
        <f>Assets!$B$10</f>
        <v>Passports and National ID cards</v>
      </c>
      <c r="C1074" s="245">
        <f>VLOOKUP(A1074,Assets!$B$28:$C$47,2,FALSE)</f>
        <v>4</v>
      </c>
      <c r="D1074" s="244" t="s">
        <v>372</v>
      </c>
      <c r="E1074" s="246" t="str">
        <f t="shared" si="264"/>
        <v>V12</v>
      </c>
      <c r="F1074" s="246" t="str">
        <f t="shared" si="265"/>
        <v>V12</v>
      </c>
      <c r="G1074" s="253" t="str">
        <f t="shared" si="266"/>
        <v>A5V12</v>
      </c>
      <c r="H1074" s="270">
        <f>VLOOKUP(G1074,'Assets+Vulnerabilities'!$H$4:$I$318,2,FALSE)</f>
        <v>3</v>
      </c>
      <c r="I1074" s="255" t="s">
        <v>411</v>
      </c>
      <c r="J1074" s="246" t="str">
        <f t="shared" si="267"/>
        <v>T4.</v>
      </c>
      <c r="K1074" s="246" t="str">
        <f t="shared" si="268"/>
        <v>T4</v>
      </c>
      <c r="L1074" s="267">
        <f>VLOOKUP(K1074,Threats!$J$4:$K$33,2,FALSE)</f>
        <v>3</v>
      </c>
      <c r="M1074" s="178" t="str">
        <f t="shared" si="269"/>
        <v>A5.V12.T4</v>
      </c>
      <c r="N1074" s="297">
        <f t="shared" si="277"/>
        <v>7</v>
      </c>
      <c r="O1074" s="273">
        <f t="shared" si="270"/>
        <v>7</v>
      </c>
      <c r="P1074"/>
    </row>
    <row r="1075" spans="1:16" ht="24">
      <c r="A1075" s="243" t="s">
        <v>91</v>
      </c>
      <c r="B1075" s="244" t="str">
        <f>Assets!$B$10</f>
        <v>Passports and National ID cards</v>
      </c>
      <c r="C1075" s="245">
        <f>VLOOKUP(A1075,Assets!$B$28:$C$47,2,FALSE)</f>
        <v>4</v>
      </c>
      <c r="D1075" s="244" t="s">
        <v>372</v>
      </c>
      <c r="E1075" s="246" t="str">
        <f t="shared" si="264"/>
        <v>V12</v>
      </c>
      <c r="F1075" s="246" t="str">
        <f t="shared" si="265"/>
        <v>V12</v>
      </c>
      <c r="G1075" s="253" t="str">
        <f t="shared" si="266"/>
        <v>A5V12</v>
      </c>
      <c r="H1075" s="270">
        <f>VLOOKUP(G1075,'Assets+Vulnerabilities'!$H$4:$I$318,2,FALSE)</f>
        <v>3</v>
      </c>
      <c r="I1075" s="255" t="s">
        <v>151</v>
      </c>
      <c r="J1075" s="246" t="str">
        <f t="shared" si="267"/>
        <v>T5.</v>
      </c>
      <c r="K1075" s="246" t="str">
        <f t="shared" si="268"/>
        <v>T5</v>
      </c>
      <c r="L1075" s="267">
        <f>VLOOKUP(K1075,Threats!$J$4:$K$33,2,FALSE)</f>
        <v>3</v>
      </c>
      <c r="M1075" s="178" t="str">
        <f t="shared" si="269"/>
        <v>A5.V12.T5</v>
      </c>
      <c r="N1075" s="297">
        <f t="shared" si="271"/>
        <v>8</v>
      </c>
      <c r="O1075" s="273">
        <f t="shared" si="270"/>
        <v>8</v>
      </c>
      <c r="P1075"/>
    </row>
    <row r="1076" spans="1:16" ht="24">
      <c r="A1076" s="243" t="s">
        <v>91</v>
      </c>
      <c r="B1076" s="244" t="str">
        <f>Assets!$B$10</f>
        <v>Passports and National ID cards</v>
      </c>
      <c r="C1076" s="245">
        <f>VLOOKUP(A1076,Assets!$B$28:$C$47,2,FALSE)</f>
        <v>4</v>
      </c>
      <c r="D1076" s="244" t="s">
        <v>372</v>
      </c>
      <c r="E1076" s="246" t="str">
        <f t="shared" si="264"/>
        <v>V12</v>
      </c>
      <c r="F1076" s="246" t="str">
        <f t="shared" si="265"/>
        <v>V12</v>
      </c>
      <c r="G1076" s="253" t="str">
        <f t="shared" si="266"/>
        <v>A5V12</v>
      </c>
      <c r="H1076" s="270">
        <f>VLOOKUP(G1076,'Assets+Vulnerabilities'!$H$4:$I$318,2,FALSE)</f>
        <v>3</v>
      </c>
      <c r="I1076" s="255" t="s">
        <v>422</v>
      </c>
      <c r="J1076" s="246" t="str">
        <f t="shared" si="267"/>
        <v>T15</v>
      </c>
      <c r="K1076" s="246" t="str">
        <f t="shared" si="268"/>
        <v>T15</v>
      </c>
      <c r="L1076" s="267">
        <f>VLOOKUP(K1076,Threats!$J$4:$K$33,2,FALSE)</f>
        <v>3</v>
      </c>
      <c r="M1076" s="178" t="str">
        <f t="shared" si="269"/>
        <v>A5.V12.T15</v>
      </c>
      <c r="N1076" s="297">
        <f t="shared" si="271"/>
        <v>8</v>
      </c>
      <c r="O1076" s="273">
        <f t="shared" si="270"/>
        <v>8</v>
      </c>
      <c r="P1076"/>
    </row>
    <row r="1077" spans="1:16" ht="24">
      <c r="A1077" s="243" t="s">
        <v>91</v>
      </c>
      <c r="B1077" s="244" t="str">
        <f>Assets!$B$10</f>
        <v>Passports and National ID cards</v>
      </c>
      <c r="C1077" s="245">
        <f>VLOOKUP(A1077,Assets!$B$28:$C$47,2,FALSE)</f>
        <v>4</v>
      </c>
      <c r="D1077" s="244" t="s">
        <v>372</v>
      </c>
      <c r="E1077" s="246" t="str">
        <f t="shared" si="264"/>
        <v>V12</v>
      </c>
      <c r="F1077" s="246" t="str">
        <f t="shared" si="265"/>
        <v>V12</v>
      </c>
      <c r="G1077" s="253" t="str">
        <f t="shared" si="266"/>
        <v>A5V12</v>
      </c>
      <c r="H1077" s="270">
        <f>VLOOKUP(G1077,'Assets+Vulnerabilities'!$H$4:$I$318,2,FALSE)</f>
        <v>3</v>
      </c>
      <c r="I1077" s="255" t="s">
        <v>423</v>
      </c>
      <c r="J1077" s="246" t="str">
        <f t="shared" si="267"/>
        <v>T17</v>
      </c>
      <c r="K1077" s="246" t="str">
        <f t="shared" si="268"/>
        <v>T17</v>
      </c>
      <c r="L1077" s="267">
        <f>VLOOKUP(K1077,Threats!$J$4:$K$33,2,FALSE)</f>
        <v>2</v>
      </c>
      <c r="M1077" s="178" t="str">
        <f t="shared" si="269"/>
        <v>A5.V12.T17</v>
      </c>
      <c r="N1077" s="297">
        <f t="shared" si="271"/>
        <v>7</v>
      </c>
      <c r="O1077" s="273">
        <f t="shared" si="270"/>
        <v>7</v>
      </c>
      <c r="P1077"/>
    </row>
    <row r="1078" spans="1:16" ht="24">
      <c r="A1078" s="243" t="s">
        <v>91</v>
      </c>
      <c r="B1078" s="244" t="str">
        <f>Assets!$B$10</f>
        <v>Passports and National ID cards</v>
      </c>
      <c r="C1078" s="245">
        <f>VLOOKUP(A1078,Assets!$B$28:$C$47,2,FALSE)</f>
        <v>4</v>
      </c>
      <c r="D1078" s="244" t="s">
        <v>372</v>
      </c>
      <c r="E1078" s="246" t="str">
        <f t="shared" si="264"/>
        <v>V12</v>
      </c>
      <c r="F1078" s="246" t="str">
        <f t="shared" si="265"/>
        <v>V12</v>
      </c>
      <c r="G1078" s="253" t="str">
        <f t="shared" si="266"/>
        <v>A5V12</v>
      </c>
      <c r="H1078" s="270">
        <f>VLOOKUP(G1078,'Assets+Vulnerabilities'!$H$4:$I$318,2,FALSE)</f>
        <v>3</v>
      </c>
      <c r="I1078" s="255" t="s">
        <v>424</v>
      </c>
      <c r="J1078" s="246" t="str">
        <f t="shared" si="267"/>
        <v>T18</v>
      </c>
      <c r="K1078" s="246" t="str">
        <f t="shared" si="268"/>
        <v>T18</v>
      </c>
      <c r="L1078" s="267">
        <f>VLOOKUP(K1078,Threats!$J$4:$K$33,2,FALSE)</f>
        <v>2</v>
      </c>
      <c r="M1078" s="178" t="str">
        <f t="shared" si="269"/>
        <v>A5.V12.T18</v>
      </c>
      <c r="N1078" s="297">
        <f t="shared" si="271"/>
        <v>7</v>
      </c>
      <c r="O1078" s="273">
        <f t="shared" si="270"/>
        <v>7</v>
      </c>
      <c r="P1078"/>
    </row>
    <row r="1079" spans="1:16" ht="24">
      <c r="A1079" s="243" t="s">
        <v>91</v>
      </c>
      <c r="B1079" s="244" t="str">
        <f>Assets!$B$10</f>
        <v>Passports and National ID cards</v>
      </c>
      <c r="C1079" s="245">
        <f>VLOOKUP(A1079,Assets!$B$28:$C$47,2,FALSE)</f>
        <v>4</v>
      </c>
      <c r="D1079" s="244" t="s">
        <v>372</v>
      </c>
      <c r="E1079" s="246" t="str">
        <f t="shared" si="264"/>
        <v>V12</v>
      </c>
      <c r="F1079" s="246" t="str">
        <f t="shared" si="265"/>
        <v>V12</v>
      </c>
      <c r="G1079" s="253" t="str">
        <f t="shared" si="266"/>
        <v>A5V12</v>
      </c>
      <c r="H1079" s="270">
        <f>VLOOKUP(G1079,'Assets+Vulnerabilities'!$H$4:$I$318,2,FALSE)</f>
        <v>3</v>
      </c>
      <c r="I1079" s="255" t="s">
        <v>425</v>
      </c>
      <c r="J1079" s="246" t="str">
        <f t="shared" si="267"/>
        <v>T19</v>
      </c>
      <c r="K1079" s="246" t="str">
        <f t="shared" si="268"/>
        <v>T19</v>
      </c>
      <c r="L1079" s="267">
        <f>VLOOKUP(K1079,Threats!$J$4:$K$33,2,FALSE)</f>
        <v>2</v>
      </c>
      <c r="M1079" s="178" t="str">
        <f t="shared" si="269"/>
        <v>A5.V12.T19</v>
      </c>
      <c r="N1079" s="297">
        <f>C1079+H1079+L1079-3</f>
        <v>6</v>
      </c>
      <c r="O1079" s="273">
        <f t="shared" si="270"/>
        <v>6</v>
      </c>
      <c r="P1079"/>
    </row>
    <row r="1080" spans="1:16" ht="36">
      <c r="A1080" s="243" t="s">
        <v>91</v>
      </c>
      <c r="B1080" s="244" t="str">
        <f>Assets!$B$10</f>
        <v>Passports and National ID cards</v>
      </c>
      <c r="C1080" s="245">
        <f>VLOOKUP(A1080,Assets!$B$28:$C$47,2,FALSE)</f>
        <v>4</v>
      </c>
      <c r="D1080" s="244" t="s">
        <v>372</v>
      </c>
      <c r="E1080" s="246" t="str">
        <f t="shared" si="264"/>
        <v>V12</v>
      </c>
      <c r="F1080" s="246" t="str">
        <f t="shared" si="265"/>
        <v>V12</v>
      </c>
      <c r="G1080" s="253" t="str">
        <f t="shared" si="266"/>
        <v>A5V12</v>
      </c>
      <c r="H1080" s="270">
        <f>VLOOKUP(G1080,'Assets+Vulnerabilities'!$H$4:$I$318,2,FALSE)</f>
        <v>3</v>
      </c>
      <c r="I1080" s="255" t="s">
        <v>432</v>
      </c>
      <c r="J1080" s="246" t="str">
        <f t="shared" si="267"/>
        <v>T20</v>
      </c>
      <c r="K1080" s="246" t="str">
        <f t="shared" si="268"/>
        <v>T20</v>
      </c>
      <c r="L1080" s="267">
        <f>VLOOKUP(K1080,Threats!$J$4:$K$33,2,FALSE)</f>
        <v>3</v>
      </c>
      <c r="M1080" s="178" t="str">
        <f t="shared" si="269"/>
        <v>A5.V12.T20</v>
      </c>
      <c r="N1080" s="297">
        <f t="shared" si="271"/>
        <v>8</v>
      </c>
      <c r="O1080" s="273">
        <f t="shared" si="270"/>
        <v>8</v>
      </c>
      <c r="P1080"/>
    </row>
    <row r="1081" spans="1:16" ht="24">
      <c r="A1081" s="243" t="s">
        <v>91</v>
      </c>
      <c r="B1081" s="244" t="str">
        <f>Assets!$B$10</f>
        <v>Passports and National ID cards</v>
      </c>
      <c r="C1081" s="245">
        <f>VLOOKUP(A1081,Assets!$B$28:$C$47,2,FALSE)</f>
        <v>4</v>
      </c>
      <c r="D1081" s="244" t="s">
        <v>372</v>
      </c>
      <c r="E1081" s="246" t="str">
        <f t="shared" si="264"/>
        <v>V12</v>
      </c>
      <c r="F1081" s="246" t="str">
        <f t="shared" si="265"/>
        <v>V12</v>
      </c>
      <c r="G1081" s="253" t="str">
        <f t="shared" si="266"/>
        <v>A5V12</v>
      </c>
      <c r="H1081" s="270">
        <f>VLOOKUP(G1081,'Assets+Vulnerabilities'!$H$4:$I$318,2,FALSE)</f>
        <v>3</v>
      </c>
      <c r="I1081" s="255" t="s">
        <v>426</v>
      </c>
      <c r="J1081" s="246" t="str">
        <f t="shared" si="267"/>
        <v>T21</v>
      </c>
      <c r="K1081" s="246" t="str">
        <f t="shared" si="268"/>
        <v>T21</v>
      </c>
      <c r="L1081" s="267">
        <f>VLOOKUP(K1081,Threats!$J$4:$K$33,2,FALSE)</f>
        <v>4</v>
      </c>
      <c r="M1081" s="178" t="str">
        <f t="shared" si="269"/>
        <v>A5.V12.T21</v>
      </c>
      <c r="N1081" s="297">
        <f t="shared" si="271"/>
        <v>9</v>
      </c>
      <c r="O1081" s="273">
        <f t="shared" si="270"/>
        <v>9</v>
      </c>
      <c r="P1081"/>
    </row>
    <row r="1082" spans="1:16" ht="24">
      <c r="A1082" s="243" t="s">
        <v>91</v>
      </c>
      <c r="B1082" s="244" t="str">
        <f>Assets!$B$10</f>
        <v>Passports and National ID cards</v>
      </c>
      <c r="C1082" s="245">
        <f>VLOOKUP(A1082,Assets!$B$28:$C$47,2,FALSE)</f>
        <v>4</v>
      </c>
      <c r="D1082" s="244" t="s">
        <v>372</v>
      </c>
      <c r="E1082" s="246" t="str">
        <f t="shared" si="264"/>
        <v>V12</v>
      </c>
      <c r="F1082" s="246" t="str">
        <f t="shared" si="265"/>
        <v>V12</v>
      </c>
      <c r="G1082" s="253" t="str">
        <f t="shared" si="266"/>
        <v>A5V12</v>
      </c>
      <c r="H1082" s="270">
        <f>VLOOKUP(G1082,'Assets+Vulnerabilities'!$H$4:$I$318,2,FALSE)</f>
        <v>3</v>
      </c>
      <c r="I1082" s="255" t="s">
        <v>412</v>
      </c>
      <c r="J1082" s="246" t="str">
        <f t="shared" si="267"/>
        <v>T22</v>
      </c>
      <c r="K1082" s="246" t="str">
        <f t="shared" si="268"/>
        <v>T22</v>
      </c>
      <c r="L1082" s="267">
        <f>VLOOKUP(K1082,Threats!$J$4:$K$33,2,FALSE)</f>
        <v>4</v>
      </c>
      <c r="M1082" s="178" t="str">
        <f t="shared" si="269"/>
        <v>A5.V12.T22</v>
      </c>
      <c r="N1082" s="297">
        <f t="shared" si="271"/>
        <v>9</v>
      </c>
      <c r="O1082" s="273">
        <f t="shared" si="270"/>
        <v>9</v>
      </c>
      <c r="P1082"/>
    </row>
    <row r="1083" spans="1:16" ht="24">
      <c r="A1083" s="243" t="s">
        <v>91</v>
      </c>
      <c r="B1083" s="244" t="str">
        <f>Assets!$B$10</f>
        <v>Passports and National ID cards</v>
      </c>
      <c r="C1083" s="245">
        <f>VLOOKUP(A1083,Assets!$B$28:$C$47,2,FALSE)</f>
        <v>4</v>
      </c>
      <c r="D1083" s="244" t="s">
        <v>372</v>
      </c>
      <c r="E1083" s="246" t="str">
        <f t="shared" si="264"/>
        <v>V12</v>
      </c>
      <c r="F1083" s="246" t="str">
        <f t="shared" si="265"/>
        <v>V12</v>
      </c>
      <c r="G1083" s="253" t="str">
        <f t="shared" si="266"/>
        <v>A5V12</v>
      </c>
      <c r="H1083" s="270">
        <f>VLOOKUP(G1083,'Assets+Vulnerabilities'!$H$4:$I$318,2,FALSE)</f>
        <v>3</v>
      </c>
      <c r="I1083" s="255" t="s">
        <v>480</v>
      </c>
      <c r="J1083" s="246" t="str">
        <f t="shared" si="267"/>
        <v>T12</v>
      </c>
      <c r="K1083" s="246" t="str">
        <f t="shared" si="268"/>
        <v>T12</v>
      </c>
      <c r="L1083" s="267">
        <f>VLOOKUP(K1083,Threats!$J$4:$K$33,2,FALSE)</f>
        <v>4</v>
      </c>
      <c r="M1083" s="178" t="str">
        <f t="shared" si="269"/>
        <v>A5.V12.T12</v>
      </c>
      <c r="N1083" s="297">
        <f t="shared" ref="N1083:N1084" si="278">C1083+H1083+L1083-3</f>
        <v>8</v>
      </c>
      <c r="O1083" s="273">
        <f t="shared" si="270"/>
        <v>8</v>
      </c>
      <c r="P1083"/>
    </row>
    <row r="1084" spans="1:16" ht="24">
      <c r="A1084" s="243" t="s">
        <v>91</v>
      </c>
      <c r="B1084" s="244" t="str">
        <f>Assets!$B$10</f>
        <v>Passports and National ID cards</v>
      </c>
      <c r="C1084" s="245">
        <f>VLOOKUP(A1084,Assets!$B$28:$C$47,2,FALSE)</f>
        <v>4</v>
      </c>
      <c r="D1084" s="244" t="s">
        <v>372</v>
      </c>
      <c r="E1084" s="246" t="str">
        <f t="shared" si="264"/>
        <v>V12</v>
      </c>
      <c r="F1084" s="246" t="str">
        <f t="shared" si="265"/>
        <v>V12</v>
      </c>
      <c r="G1084" s="253" t="str">
        <f t="shared" si="266"/>
        <v>A5V12</v>
      </c>
      <c r="H1084" s="270">
        <f>VLOOKUP(G1084,'Assets+Vulnerabilities'!$H$4:$I$318,2,FALSE)</f>
        <v>3</v>
      </c>
      <c r="I1084" s="255" t="s">
        <v>420</v>
      </c>
      <c r="J1084" s="246" t="str">
        <f t="shared" si="267"/>
        <v>T30</v>
      </c>
      <c r="K1084" s="246" t="str">
        <f t="shared" si="268"/>
        <v>T30</v>
      </c>
      <c r="L1084" s="267">
        <f>VLOOKUP(K1084,Threats!$J$4:$K$33,2,FALSE)</f>
        <v>4</v>
      </c>
      <c r="M1084" s="178" t="str">
        <f t="shared" si="269"/>
        <v>A5.V12.T30</v>
      </c>
      <c r="N1084" s="297">
        <f t="shared" si="278"/>
        <v>8</v>
      </c>
      <c r="O1084" s="273">
        <f t="shared" si="270"/>
        <v>8</v>
      </c>
      <c r="P1084"/>
    </row>
    <row r="1085" spans="1:16" ht="48">
      <c r="A1085" s="243" t="s">
        <v>91</v>
      </c>
      <c r="B1085" s="244" t="str">
        <f>Assets!$B$10</f>
        <v>Passports and National ID cards</v>
      </c>
      <c r="C1085" s="245">
        <f>VLOOKUP(A1085,Assets!$B$28:$C$47,2,FALSE)</f>
        <v>4</v>
      </c>
      <c r="D1085" s="244" t="s">
        <v>372</v>
      </c>
      <c r="E1085" s="246" t="str">
        <f t="shared" si="264"/>
        <v>V12</v>
      </c>
      <c r="F1085" s="246" t="str">
        <f t="shared" si="265"/>
        <v>V12</v>
      </c>
      <c r="G1085" s="253" t="str">
        <f t="shared" si="266"/>
        <v>A5V12</v>
      </c>
      <c r="H1085" s="270">
        <f>VLOOKUP(G1085,'Assets+Vulnerabilities'!$H$4:$I$318,2,FALSE)</f>
        <v>3</v>
      </c>
      <c r="I1085" s="255" t="s">
        <v>479</v>
      </c>
      <c r="J1085" s="246" t="str">
        <f t="shared" si="267"/>
        <v>T13</v>
      </c>
      <c r="K1085" s="246" t="str">
        <f t="shared" si="268"/>
        <v>T13</v>
      </c>
      <c r="L1085" s="267">
        <f>VLOOKUP(K1085,Threats!$J$4:$K$33,2,FALSE)</f>
        <v>4</v>
      </c>
      <c r="M1085" s="178" t="str">
        <f t="shared" si="269"/>
        <v>A5.V12.T13</v>
      </c>
      <c r="N1085" s="297">
        <f t="shared" si="271"/>
        <v>9</v>
      </c>
      <c r="O1085" s="273">
        <f t="shared" si="270"/>
        <v>9</v>
      </c>
      <c r="P1085"/>
    </row>
    <row r="1086" spans="1:16" ht="24">
      <c r="A1086" s="243" t="s">
        <v>91</v>
      </c>
      <c r="B1086" s="244" t="str">
        <f>Assets!$B$10</f>
        <v>Passports and National ID cards</v>
      </c>
      <c r="C1086" s="245">
        <f>VLOOKUP(A1086,Assets!$B$28:$C$47,2,FALSE)</f>
        <v>4</v>
      </c>
      <c r="D1086" s="244" t="s">
        <v>475</v>
      </c>
      <c r="E1086" s="246" t="str">
        <f t="shared" si="264"/>
        <v>V18</v>
      </c>
      <c r="F1086" s="246" t="str">
        <f t="shared" si="265"/>
        <v>V18</v>
      </c>
      <c r="G1086" s="253" t="str">
        <f t="shared" si="266"/>
        <v>A5V18</v>
      </c>
      <c r="H1086" s="270">
        <f>VLOOKUP(G1086,'Assets+Vulnerabilities'!$H$4:$I$318,2,FALSE)</f>
        <v>4</v>
      </c>
      <c r="I1086" s="255" t="s">
        <v>420</v>
      </c>
      <c r="J1086" s="246" t="str">
        <f t="shared" si="267"/>
        <v>T30</v>
      </c>
      <c r="K1086" s="246" t="str">
        <f t="shared" si="268"/>
        <v>T30</v>
      </c>
      <c r="L1086" s="267">
        <f>VLOOKUP(K1086,Threats!$J$4:$K$33,2,FALSE)</f>
        <v>4</v>
      </c>
      <c r="M1086" s="178" t="str">
        <f t="shared" si="269"/>
        <v>A5.V18.T30</v>
      </c>
      <c r="N1086" s="297">
        <f t="shared" ref="N1086:N1087" si="279">C1086+H1086+L1086-3</f>
        <v>9</v>
      </c>
      <c r="O1086" s="273">
        <f t="shared" si="270"/>
        <v>9</v>
      </c>
      <c r="P1086"/>
    </row>
    <row r="1087" spans="1:16" ht="24">
      <c r="A1087" s="243" t="s">
        <v>91</v>
      </c>
      <c r="B1087" s="244" t="str">
        <f>Assets!$B$10</f>
        <v>Passports and National ID cards</v>
      </c>
      <c r="C1087" s="245">
        <f>VLOOKUP(A1087,Assets!$B$28:$C$47,2,FALSE)</f>
        <v>4</v>
      </c>
      <c r="D1087" s="244" t="s">
        <v>379</v>
      </c>
      <c r="E1087" s="246" t="str">
        <f t="shared" si="264"/>
        <v>V21</v>
      </c>
      <c r="F1087" s="246" t="str">
        <f t="shared" si="265"/>
        <v>V21</v>
      </c>
      <c r="G1087" s="253" t="str">
        <f t="shared" si="266"/>
        <v>A5V21</v>
      </c>
      <c r="H1087" s="270">
        <f>VLOOKUP(G1087,'Assets+Vulnerabilities'!$H$4:$I$318,2,FALSE)</f>
        <v>3</v>
      </c>
      <c r="I1087" s="255" t="s">
        <v>408</v>
      </c>
      <c r="J1087" s="246" t="str">
        <f t="shared" si="267"/>
        <v>T2.</v>
      </c>
      <c r="K1087" s="246" t="str">
        <f t="shared" si="268"/>
        <v>T2</v>
      </c>
      <c r="L1087" s="267">
        <f>VLOOKUP(K1087,Threats!$J$4:$K$33,2,FALSE)</f>
        <v>5</v>
      </c>
      <c r="M1087" s="178" t="str">
        <f t="shared" si="269"/>
        <v>A5.V21.T2</v>
      </c>
      <c r="N1087" s="297">
        <f t="shared" si="279"/>
        <v>9</v>
      </c>
      <c r="O1087" s="273">
        <f t="shared" si="270"/>
        <v>9</v>
      </c>
      <c r="P1087"/>
    </row>
    <row r="1088" spans="1:16" ht="24">
      <c r="A1088" s="243" t="s">
        <v>91</v>
      </c>
      <c r="B1088" s="244" t="str">
        <f>Assets!$B$10</f>
        <v>Passports and National ID cards</v>
      </c>
      <c r="C1088" s="245">
        <f>VLOOKUP(A1088,Assets!$B$28:$C$47,2,FALSE)</f>
        <v>4</v>
      </c>
      <c r="D1088" s="244" t="s">
        <v>379</v>
      </c>
      <c r="E1088" s="246" t="str">
        <f t="shared" si="264"/>
        <v>V21</v>
      </c>
      <c r="F1088" s="246" t="str">
        <f t="shared" si="265"/>
        <v>V21</v>
      </c>
      <c r="G1088" s="253" t="str">
        <f t="shared" si="266"/>
        <v>A5V21</v>
      </c>
      <c r="H1088" s="270">
        <f>VLOOKUP(G1088,'Assets+Vulnerabilities'!$H$4:$I$318,2,FALSE)</f>
        <v>3</v>
      </c>
      <c r="I1088" s="255" t="s">
        <v>151</v>
      </c>
      <c r="J1088" s="246" t="str">
        <f t="shared" si="267"/>
        <v>T5.</v>
      </c>
      <c r="K1088" s="246" t="str">
        <f t="shared" si="268"/>
        <v>T5</v>
      </c>
      <c r="L1088" s="267">
        <f>VLOOKUP(K1088,Threats!$J$4:$K$33,2,FALSE)</f>
        <v>3</v>
      </c>
      <c r="M1088" s="178" t="str">
        <f t="shared" si="269"/>
        <v>A5.V21.T5</v>
      </c>
      <c r="N1088" s="297">
        <f t="shared" si="271"/>
        <v>8</v>
      </c>
      <c r="O1088" s="273">
        <f t="shared" si="270"/>
        <v>8</v>
      </c>
      <c r="P1088"/>
    </row>
    <row r="1089" spans="1:16" ht="24">
      <c r="A1089" s="243" t="s">
        <v>91</v>
      </c>
      <c r="B1089" s="244" t="str">
        <f>Assets!$B$10</f>
        <v>Passports and National ID cards</v>
      </c>
      <c r="C1089" s="245">
        <f>VLOOKUP(A1089,Assets!$B$28:$C$47,2,FALSE)</f>
        <v>4</v>
      </c>
      <c r="D1089" s="244" t="s">
        <v>379</v>
      </c>
      <c r="E1089" s="246" t="str">
        <f t="shared" si="264"/>
        <v>V21</v>
      </c>
      <c r="F1089" s="246" t="str">
        <f t="shared" si="265"/>
        <v>V21</v>
      </c>
      <c r="G1089" s="253" t="str">
        <f t="shared" si="266"/>
        <v>A5V21</v>
      </c>
      <c r="H1089" s="270">
        <f>VLOOKUP(G1089,'Assets+Vulnerabilities'!$H$4:$I$318,2,FALSE)</f>
        <v>3</v>
      </c>
      <c r="I1089" s="255" t="s">
        <v>431</v>
      </c>
      <c r="J1089" s="246" t="str">
        <f t="shared" si="267"/>
        <v>T6.</v>
      </c>
      <c r="K1089" s="246" t="str">
        <f t="shared" si="268"/>
        <v>T6</v>
      </c>
      <c r="L1089" s="267">
        <f>VLOOKUP(K1089,Threats!$J$4:$K$33,2,FALSE)</f>
        <v>4</v>
      </c>
      <c r="M1089" s="178" t="str">
        <f t="shared" si="269"/>
        <v>A5.V21.T6</v>
      </c>
      <c r="N1089" s="297">
        <f t="shared" ref="N1089:N1090" si="280">C1089+H1089+L1089-3</f>
        <v>8</v>
      </c>
      <c r="O1089" s="273">
        <f t="shared" si="270"/>
        <v>8</v>
      </c>
      <c r="P1089"/>
    </row>
    <row r="1090" spans="1:16" ht="36">
      <c r="A1090" s="243" t="s">
        <v>91</v>
      </c>
      <c r="B1090" s="244" t="str">
        <f>Assets!$B$10</f>
        <v>Passports and National ID cards</v>
      </c>
      <c r="C1090" s="245">
        <f>VLOOKUP(A1090,Assets!$B$28:$C$47,2,FALSE)</f>
        <v>4</v>
      </c>
      <c r="D1090" s="244" t="s">
        <v>379</v>
      </c>
      <c r="E1090" s="246" t="str">
        <f t="shared" si="264"/>
        <v>V21</v>
      </c>
      <c r="F1090" s="246" t="str">
        <f t="shared" si="265"/>
        <v>V21</v>
      </c>
      <c r="G1090" s="253" t="str">
        <f t="shared" si="266"/>
        <v>A5V21</v>
      </c>
      <c r="H1090" s="270">
        <f>VLOOKUP(G1090,'Assets+Vulnerabilities'!$H$4:$I$318,2,FALSE)</f>
        <v>3</v>
      </c>
      <c r="I1090" s="255" t="s">
        <v>417</v>
      </c>
      <c r="J1090" s="246" t="str">
        <f t="shared" si="267"/>
        <v>T8.</v>
      </c>
      <c r="K1090" s="246" t="str">
        <f t="shared" si="268"/>
        <v>T8</v>
      </c>
      <c r="L1090" s="267">
        <f>VLOOKUP(K1090,Threats!$J$4:$K$33,2,FALSE)</f>
        <v>4</v>
      </c>
      <c r="M1090" s="178" t="str">
        <f t="shared" si="269"/>
        <v>A5.V21.T8</v>
      </c>
      <c r="N1090" s="297">
        <f t="shared" si="280"/>
        <v>8</v>
      </c>
      <c r="O1090" s="273">
        <f t="shared" si="270"/>
        <v>8</v>
      </c>
      <c r="P1090"/>
    </row>
    <row r="1091" spans="1:16" ht="24">
      <c r="A1091" s="243" t="s">
        <v>91</v>
      </c>
      <c r="B1091" s="244" t="str">
        <f>Assets!$B$10</f>
        <v>Passports and National ID cards</v>
      </c>
      <c r="C1091" s="245">
        <f>VLOOKUP(A1091,Assets!$B$28:$C$47,2,FALSE)</f>
        <v>4</v>
      </c>
      <c r="D1091" s="244" t="s">
        <v>379</v>
      </c>
      <c r="E1091" s="246" t="str">
        <f t="shared" si="264"/>
        <v>V21</v>
      </c>
      <c r="F1091" s="246" t="str">
        <f t="shared" si="265"/>
        <v>V21</v>
      </c>
      <c r="G1091" s="253" t="str">
        <f t="shared" si="266"/>
        <v>A5V21</v>
      </c>
      <c r="H1091" s="270">
        <f>VLOOKUP(G1091,'Assets+Vulnerabilities'!$H$4:$I$318,2,FALSE)</f>
        <v>3</v>
      </c>
      <c r="I1091" s="255" t="s">
        <v>409</v>
      </c>
      <c r="J1091" s="246" t="str">
        <f t="shared" si="267"/>
        <v>T14</v>
      </c>
      <c r="K1091" s="246" t="str">
        <f t="shared" si="268"/>
        <v>T14</v>
      </c>
      <c r="L1091" s="267">
        <f>VLOOKUP(K1091,Threats!$J$4:$K$33,2,FALSE)</f>
        <v>4</v>
      </c>
      <c r="M1091" s="178" t="str">
        <f t="shared" si="269"/>
        <v>A5.V21.T14</v>
      </c>
      <c r="N1091" s="297">
        <f t="shared" si="271"/>
        <v>9</v>
      </c>
      <c r="O1091" s="273">
        <f t="shared" si="270"/>
        <v>9</v>
      </c>
      <c r="P1091"/>
    </row>
    <row r="1092" spans="1:16" ht="24">
      <c r="A1092" s="243" t="s">
        <v>91</v>
      </c>
      <c r="B1092" s="244" t="str">
        <f>Assets!$B$10</f>
        <v>Passports and National ID cards</v>
      </c>
      <c r="C1092" s="245">
        <f>VLOOKUP(A1092,Assets!$B$28:$C$47,2,FALSE)</f>
        <v>4</v>
      </c>
      <c r="D1092" s="244" t="s">
        <v>389</v>
      </c>
      <c r="E1092" s="246" t="str">
        <f t="shared" si="264"/>
        <v>V22</v>
      </c>
      <c r="F1092" s="246" t="str">
        <f t="shared" si="265"/>
        <v>V22</v>
      </c>
      <c r="G1092" s="253" t="str">
        <f t="shared" si="266"/>
        <v>A5V22</v>
      </c>
      <c r="H1092" s="270">
        <f>VLOOKUP(G1092,'Assets+Vulnerabilities'!$H$4:$I$318,2,FALSE)</f>
        <v>2</v>
      </c>
      <c r="I1092" s="255" t="s">
        <v>424</v>
      </c>
      <c r="J1092" s="246" t="str">
        <f t="shared" si="267"/>
        <v>T18</v>
      </c>
      <c r="K1092" s="246" t="str">
        <f t="shared" si="268"/>
        <v>T18</v>
      </c>
      <c r="L1092" s="267">
        <f>VLOOKUP(K1092,Threats!$J$4:$K$33,2,FALSE)</f>
        <v>2</v>
      </c>
      <c r="M1092" s="178" t="str">
        <f t="shared" si="269"/>
        <v>A5.V22.T18</v>
      </c>
      <c r="N1092" s="297">
        <f t="shared" si="271"/>
        <v>6</v>
      </c>
      <c r="O1092" s="273">
        <f t="shared" si="270"/>
        <v>6</v>
      </c>
      <c r="P1092"/>
    </row>
    <row r="1093" spans="1:16" ht="48">
      <c r="A1093" s="243" t="s">
        <v>91</v>
      </c>
      <c r="B1093" s="244" t="str">
        <f>Assets!$B$10</f>
        <v>Passports and National ID cards</v>
      </c>
      <c r="C1093" s="245">
        <f>VLOOKUP(A1093,Assets!$B$28:$C$47,2,FALSE)</f>
        <v>4</v>
      </c>
      <c r="D1093" s="244" t="s">
        <v>389</v>
      </c>
      <c r="E1093" s="246" t="str">
        <f t="shared" si="264"/>
        <v>V22</v>
      </c>
      <c r="F1093" s="246" t="str">
        <f t="shared" si="265"/>
        <v>V22</v>
      </c>
      <c r="G1093" s="253" t="str">
        <f t="shared" si="266"/>
        <v>A5V22</v>
      </c>
      <c r="H1093" s="270">
        <f>VLOOKUP(G1093,'Assets+Vulnerabilities'!$H$4:$I$318,2,FALSE)</f>
        <v>2</v>
      </c>
      <c r="I1093" s="255" t="s">
        <v>479</v>
      </c>
      <c r="J1093" s="246" t="str">
        <f t="shared" si="267"/>
        <v>T13</v>
      </c>
      <c r="K1093" s="246" t="str">
        <f t="shared" si="268"/>
        <v>T13</v>
      </c>
      <c r="L1093" s="267">
        <f>VLOOKUP(K1093,Threats!$J$4:$K$33,2,FALSE)</f>
        <v>4</v>
      </c>
      <c r="M1093" s="178" t="str">
        <f t="shared" si="269"/>
        <v>A5.V22.T13</v>
      </c>
      <c r="N1093" s="297">
        <f t="shared" si="271"/>
        <v>8</v>
      </c>
      <c r="O1093" s="273">
        <f t="shared" si="270"/>
        <v>8</v>
      </c>
      <c r="P1093"/>
    </row>
    <row r="1094" spans="1:16" ht="24">
      <c r="A1094" s="243" t="s">
        <v>91</v>
      </c>
      <c r="B1094" s="244" t="str">
        <f>Assets!$B$10</f>
        <v>Passports and National ID cards</v>
      </c>
      <c r="C1094" s="245">
        <f>VLOOKUP(A1094,Assets!$B$28:$C$47,2,FALSE)</f>
        <v>4</v>
      </c>
      <c r="D1094" s="244" t="s">
        <v>395</v>
      </c>
      <c r="E1094" s="246" t="str">
        <f t="shared" ref="E1094:E1157" si="281">LEFT(D1094,3)</f>
        <v>V31</v>
      </c>
      <c r="F1094" s="246" t="str">
        <f t="shared" ref="F1094:F1157" si="282">SUBSTITUTE(E1094,".","")</f>
        <v>V31</v>
      </c>
      <c r="G1094" s="253" t="str">
        <f t="shared" ref="G1094:G1157" si="283">CONCATENATE(A1094,F1094)</f>
        <v>A5V31</v>
      </c>
      <c r="H1094" s="270">
        <f>VLOOKUP(G1094,'Assets+Vulnerabilities'!$H$4:$I$318,2,FALSE)</f>
        <v>3</v>
      </c>
      <c r="I1094" s="255" t="s">
        <v>411</v>
      </c>
      <c r="J1094" s="246" t="str">
        <f t="shared" ref="J1094:J1157" si="284">LEFT(I1094,3)</f>
        <v>T4.</v>
      </c>
      <c r="K1094" s="246" t="str">
        <f t="shared" ref="K1094:K1157" si="285">SUBSTITUTE(J1094,".","")</f>
        <v>T4</v>
      </c>
      <c r="L1094" s="267">
        <f>VLOOKUP(K1094,Threats!$J$4:$K$33,2,FALSE)</f>
        <v>3</v>
      </c>
      <c r="M1094" s="178" t="str">
        <f t="shared" ref="M1094:M1157" si="286">CONCATENATE(A1094,".",F1094,".",K1094)</f>
        <v>A5.V31.T4</v>
      </c>
      <c r="N1094" s="297">
        <f>C1094+H1094+L1094-3</f>
        <v>7</v>
      </c>
      <c r="O1094" s="273">
        <f t="shared" ref="O1094:O1157" si="287">ROUND(N1094,0)</f>
        <v>7</v>
      </c>
      <c r="P1094"/>
    </row>
    <row r="1095" spans="1:16" ht="24">
      <c r="A1095" s="243" t="s">
        <v>91</v>
      </c>
      <c r="B1095" s="244" t="str">
        <f>Assets!$B$10</f>
        <v>Passports and National ID cards</v>
      </c>
      <c r="C1095" s="245">
        <f>VLOOKUP(A1095,Assets!$B$28:$C$47,2,FALSE)</f>
        <v>4</v>
      </c>
      <c r="D1095" s="244" t="s">
        <v>395</v>
      </c>
      <c r="E1095" s="246" t="str">
        <f t="shared" si="281"/>
        <v>V31</v>
      </c>
      <c r="F1095" s="246" t="str">
        <f t="shared" si="282"/>
        <v>V31</v>
      </c>
      <c r="G1095" s="253" t="str">
        <f t="shared" si="283"/>
        <v>A5V31</v>
      </c>
      <c r="H1095" s="270">
        <f>VLOOKUP(G1095,'Assets+Vulnerabilities'!$H$4:$I$318,2,FALSE)</f>
        <v>3</v>
      </c>
      <c r="I1095" s="255" t="s">
        <v>151</v>
      </c>
      <c r="J1095" s="246" t="str">
        <f t="shared" si="284"/>
        <v>T5.</v>
      </c>
      <c r="K1095" s="246" t="str">
        <f t="shared" si="285"/>
        <v>T5</v>
      </c>
      <c r="L1095" s="267">
        <f>VLOOKUP(K1095,Threats!$J$4:$K$33,2,FALSE)</f>
        <v>3</v>
      </c>
      <c r="M1095" s="178" t="str">
        <f t="shared" si="286"/>
        <v>A5.V31.T5</v>
      </c>
      <c r="N1095" s="297">
        <f t="shared" ref="N1095:N1157" si="288">C1095+H1095+L1095-2</f>
        <v>8</v>
      </c>
      <c r="O1095" s="273">
        <f t="shared" si="287"/>
        <v>8</v>
      </c>
      <c r="P1095"/>
    </row>
    <row r="1096" spans="1:16" ht="24">
      <c r="A1096" s="243" t="s">
        <v>91</v>
      </c>
      <c r="B1096" s="244" t="str">
        <f>Assets!$B$10</f>
        <v>Passports and National ID cards</v>
      </c>
      <c r="C1096" s="245">
        <f>VLOOKUP(A1096,Assets!$B$28:$C$47,2,FALSE)</f>
        <v>4</v>
      </c>
      <c r="D1096" s="244" t="s">
        <v>395</v>
      </c>
      <c r="E1096" s="246" t="str">
        <f t="shared" si="281"/>
        <v>V31</v>
      </c>
      <c r="F1096" s="246" t="str">
        <f t="shared" si="282"/>
        <v>V31</v>
      </c>
      <c r="G1096" s="253" t="str">
        <f t="shared" si="283"/>
        <v>A5V31</v>
      </c>
      <c r="H1096" s="270">
        <f>VLOOKUP(G1096,'Assets+Vulnerabilities'!$H$4:$I$318,2,FALSE)</f>
        <v>3</v>
      </c>
      <c r="I1096" s="255" t="s">
        <v>431</v>
      </c>
      <c r="J1096" s="246" t="str">
        <f t="shared" si="284"/>
        <v>T6.</v>
      </c>
      <c r="K1096" s="246" t="str">
        <f t="shared" si="285"/>
        <v>T6</v>
      </c>
      <c r="L1096" s="267">
        <f>VLOOKUP(K1096,Threats!$J$4:$K$33,2,FALSE)</f>
        <v>4</v>
      </c>
      <c r="M1096" s="178" t="str">
        <f t="shared" si="286"/>
        <v>A5.V31.T6</v>
      </c>
      <c r="N1096" s="297">
        <f t="shared" ref="N1096:N1099" si="289">C1096+H1096+L1096-3</f>
        <v>8</v>
      </c>
      <c r="O1096" s="273">
        <f t="shared" si="287"/>
        <v>8</v>
      </c>
      <c r="P1096"/>
    </row>
    <row r="1097" spans="1:16" ht="24">
      <c r="A1097" s="243" t="s">
        <v>91</v>
      </c>
      <c r="B1097" s="244" t="str">
        <f>Assets!$B$10</f>
        <v>Passports and National ID cards</v>
      </c>
      <c r="C1097" s="245">
        <f>VLOOKUP(A1097,Assets!$B$28:$C$47,2,FALSE)</f>
        <v>4</v>
      </c>
      <c r="D1097" s="244" t="s">
        <v>395</v>
      </c>
      <c r="E1097" s="246" t="str">
        <f t="shared" si="281"/>
        <v>V31</v>
      </c>
      <c r="F1097" s="246" t="str">
        <f t="shared" si="282"/>
        <v>V31</v>
      </c>
      <c r="G1097" s="253" t="str">
        <f t="shared" si="283"/>
        <v>A5V31</v>
      </c>
      <c r="H1097" s="270">
        <f>VLOOKUP(G1097,'Assets+Vulnerabilities'!$H$4:$I$318,2,FALSE)</f>
        <v>3</v>
      </c>
      <c r="I1097" s="255" t="s">
        <v>152</v>
      </c>
      <c r="J1097" s="246" t="str">
        <f t="shared" si="284"/>
        <v>T7.</v>
      </c>
      <c r="K1097" s="246" t="str">
        <f t="shared" si="285"/>
        <v>T7</v>
      </c>
      <c r="L1097" s="267">
        <f>VLOOKUP(K1097,Threats!$J$4:$K$33,2,FALSE)</f>
        <v>4</v>
      </c>
      <c r="M1097" s="178" t="str">
        <f t="shared" si="286"/>
        <v>A5.V31.T7</v>
      </c>
      <c r="N1097" s="297">
        <f t="shared" si="289"/>
        <v>8</v>
      </c>
      <c r="O1097" s="273">
        <f t="shared" si="287"/>
        <v>8</v>
      </c>
      <c r="P1097"/>
    </row>
    <row r="1098" spans="1:16" ht="36">
      <c r="A1098" s="243" t="s">
        <v>91</v>
      </c>
      <c r="B1098" s="244" t="str">
        <f>Assets!$B$10</f>
        <v>Passports and National ID cards</v>
      </c>
      <c r="C1098" s="245">
        <f>VLOOKUP(A1098,Assets!$B$28:$C$47,2,FALSE)</f>
        <v>4</v>
      </c>
      <c r="D1098" s="244" t="s">
        <v>395</v>
      </c>
      <c r="E1098" s="246" t="str">
        <f t="shared" si="281"/>
        <v>V31</v>
      </c>
      <c r="F1098" s="246" t="str">
        <f t="shared" si="282"/>
        <v>V31</v>
      </c>
      <c r="G1098" s="253" t="str">
        <f t="shared" si="283"/>
        <v>A5V31</v>
      </c>
      <c r="H1098" s="270">
        <f>VLOOKUP(G1098,'Assets+Vulnerabilities'!$H$4:$I$318,2,FALSE)</f>
        <v>3</v>
      </c>
      <c r="I1098" s="255" t="s">
        <v>417</v>
      </c>
      <c r="J1098" s="246" t="str">
        <f t="shared" si="284"/>
        <v>T8.</v>
      </c>
      <c r="K1098" s="246" t="str">
        <f t="shared" si="285"/>
        <v>T8</v>
      </c>
      <c r="L1098" s="267">
        <f>VLOOKUP(K1098,Threats!$J$4:$K$33,2,FALSE)</f>
        <v>4</v>
      </c>
      <c r="M1098" s="178" t="str">
        <f t="shared" si="286"/>
        <v>A5.V31.T8</v>
      </c>
      <c r="N1098" s="297">
        <f t="shared" si="289"/>
        <v>8</v>
      </c>
      <c r="O1098" s="273">
        <f t="shared" si="287"/>
        <v>8</v>
      </c>
      <c r="P1098"/>
    </row>
    <row r="1099" spans="1:16" ht="24">
      <c r="A1099" s="243" t="s">
        <v>91</v>
      </c>
      <c r="B1099" s="244" t="str">
        <f>Assets!$B$10</f>
        <v>Passports and National ID cards</v>
      </c>
      <c r="C1099" s="245">
        <f>VLOOKUP(A1099,Assets!$B$28:$C$47,2,FALSE)</f>
        <v>4</v>
      </c>
      <c r="D1099" s="244" t="s">
        <v>395</v>
      </c>
      <c r="E1099" s="246" t="str">
        <f t="shared" si="281"/>
        <v>V31</v>
      </c>
      <c r="F1099" s="246" t="str">
        <f t="shared" si="282"/>
        <v>V31</v>
      </c>
      <c r="G1099" s="253" t="str">
        <f t="shared" si="283"/>
        <v>A5V31</v>
      </c>
      <c r="H1099" s="270">
        <f>VLOOKUP(G1099,'Assets+Vulnerabilities'!$H$4:$I$318,2,FALSE)</f>
        <v>3</v>
      </c>
      <c r="I1099" s="255" t="s">
        <v>436</v>
      </c>
      <c r="J1099" s="246" t="str">
        <f t="shared" si="284"/>
        <v>T10</v>
      </c>
      <c r="K1099" s="246" t="str">
        <f t="shared" si="285"/>
        <v>T10</v>
      </c>
      <c r="L1099" s="267">
        <f>VLOOKUP(K1099,Threats!$J$4:$K$33,2,FALSE)</f>
        <v>4</v>
      </c>
      <c r="M1099" s="178" t="str">
        <f t="shared" si="286"/>
        <v>A5.V31.T10</v>
      </c>
      <c r="N1099" s="297">
        <f t="shared" si="289"/>
        <v>8</v>
      </c>
      <c r="O1099" s="273">
        <f t="shared" si="287"/>
        <v>8</v>
      </c>
      <c r="P1099"/>
    </row>
    <row r="1100" spans="1:16" ht="24">
      <c r="A1100" s="243" t="s">
        <v>91</v>
      </c>
      <c r="B1100" s="244" t="str">
        <f>Assets!$B$10</f>
        <v>Passports and National ID cards</v>
      </c>
      <c r="C1100" s="245">
        <f>VLOOKUP(A1100,Assets!$B$28:$C$47,2,FALSE)</f>
        <v>4</v>
      </c>
      <c r="D1100" s="244" t="s">
        <v>395</v>
      </c>
      <c r="E1100" s="246" t="str">
        <f t="shared" si="281"/>
        <v>V31</v>
      </c>
      <c r="F1100" s="246" t="str">
        <f t="shared" si="282"/>
        <v>V31</v>
      </c>
      <c r="G1100" s="253" t="str">
        <f t="shared" si="283"/>
        <v>A5V31</v>
      </c>
      <c r="H1100" s="270">
        <f>VLOOKUP(G1100,'Assets+Vulnerabilities'!$H$4:$I$318,2,FALSE)</f>
        <v>3</v>
      </c>
      <c r="I1100" s="255" t="s">
        <v>422</v>
      </c>
      <c r="J1100" s="246" t="str">
        <f t="shared" si="284"/>
        <v>T15</v>
      </c>
      <c r="K1100" s="246" t="str">
        <f t="shared" si="285"/>
        <v>T15</v>
      </c>
      <c r="L1100" s="267">
        <f>VLOOKUP(K1100,Threats!$J$4:$K$33,2,FALSE)</f>
        <v>3</v>
      </c>
      <c r="M1100" s="178" t="str">
        <f t="shared" si="286"/>
        <v>A5.V31.T15</v>
      </c>
      <c r="N1100" s="297">
        <f t="shared" si="288"/>
        <v>8</v>
      </c>
      <c r="O1100" s="273">
        <f t="shared" si="287"/>
        <v>8</v>
      </c>
      <c r="P1100"/>
    </row>
    <row r="1101" spans="1:16" ht="36">
      <c r="A1101" s="243" t="s">
        <v>91</v>
      </c>
      <c r="B1101" s="244" t="str">
        <f>Assets!$B$10</f>
        <v>Passports and National ID cards</v>
      </c>
      <c r="C1101" s="245">
        <f>VLOOKUP(A1101,Assets!$B$28:$C$47,2,FALSE)</f>
        <v>4</v>
      </c>
      <c r="D1101" s="244" t="s">
        <v>395</v>
      </c>
      <c r="E1101" s="246" t="str">
        <f t="shared" si="281"/>
        <v>V31</v>
      </c>
      <c r="F1101" s="246" t="str">
        <f t="shared" si="282"/>
        <v>V31</v>
      </c>
      <c r="G1101" s="253" t="str">
        <f t="shared" si="283"/>
        <v>A5V31</v>
      </c>
      <c r="H1101" s="270">
        <f>VLOOKUP(G1101,'Assets+Vulnerabilities'!$H$4:$I$318,2,FALSE)</f>
        <v>3</v>
      </c>
      <c r="I1101" s="255" t="s">
        <v>432</v>
      </c>
      <c r="J1101" s="246" t="str">
        <f t="shared" si="284"/>
        <v>T20</v>
      </c>
      <c r="K1101" s="246" t="str">
        <f t="shared" si="285"/>
        <v>T20</v>
      </c>
      <c r="L1101" s="267">
        <f>VLOOKUP(K1101,Threats!$J$4:$K$33,2,FALSE)</f>
        <v>3</v>
      </c>
      <c r="M1101" s="178" t="str">
        <f t="shared" si="286"/>
        <v>A5.V31.T20</v>
      </c>
      <c r="N1101" s="297">
        <f t="shared" si="288"/>
        <v>8</v>
      </c>
      <c r="O1101" s="273">
        <f t="shared" si="287"/>
        <v>8</v>
      </c>
      <c r="P1101"/>
    </row>
    <row r="1102" spans="1:16" ht="24">
      <c r="A1102" s="243" t="s">
        <v>91</v>
      </c>
      <c r="B1102" s="244" t="str">
        <f>Assets!$B$10</f>
        <v>Passports and National ID cards</v>
      </c>
      <c r="C1102" s="245">
        <f>VLOOKUP(A1102,Assets!$B$28:$C$47,2,FALSE)</f>
        <v>4</v>
      </c>
      <c r="D1102" s="244" t="s">
        <v>395</v>
      </c>
      <c r="E1102" s="246" t="str">
        <f t="shared" si="281"/>
        <v>V31</v>
      </c>
      <c r="F1102" s="246" t="str">
        <f t="shared" si="282"/>
        <v>V31</v>
      </c>
      <c r="G1102" s="253" t="str">
        <f t="shared" si="283"/>
        <v>A5V31</v>
      </c>
      <c r="H1102" s="270">
        <f>VLOOKUP(G1102,'Assets+Vulnerabilities'!$H$4:$I$318,2,FALSE)</f>
        <v>3</v>
      </c>
      <c r="I1102" s="255" t="s">
        <v>434</v>
      </c>
      <c r="J1102" s="246" t="str">
        <f t="shared" si="284"/>
        <v>T24</v>
      </c>
      <c r="K1102" s="246" t="str">
        <f t="shared" si="285"/>
        <v>T24</v>
      </c>
      <c r="L1102" s="267">
        <f>VLOOKUP(K1102,Threats!$J$4:$K$33,2,FALSE)</f>
        <v>3</v>
      </c>
      <c r="M1102" s="178" t="str">
        <f t="shared" si="286"/>
        <v>A5.V31.T24</v>
      </c>
      <c r="N1102" s="297">
        <f t="shared" si="288"/>
        <v>8</v>
      </c>
      <c r="O1102" s="273">
        <f t="shared" si="287"/>
        <v>8</v>
      </c>
      <c r="P1102"/>
    </row>
    <row r="1103" spans="1:16" ht="24">
      <c r="A1103" s="243" t="s">
        <v>91</v>
      </c>
      <c r="B1103" s="244" t="str">
        <f>Assets!$B$10</f>
        <v>Passports and National ID cards</v>
      </c>
      <c r="C1103" s="245">
        <f>VLOOKUP(A1103,Assets!$B$28:$C$47,2,FALSE)</f>
        <v>4</v>
      </c>
      <c r="D1103" s="244" t="s">
        <v>382</v>
      </c>
      <c r="E1103" s="246" t="str">
        <f t="shared" si="281"/>
        <v>V38</v>
      </c>
      <c r="F1103" s="246" t="str">
        <f t="shared" si="282"/>
        <v>V38</v>
      </c>
      <c r="G1103" s="253" t="str">
        <f t="shared" si="283"/>
        <v>A5V38</v>
      </c>
      <c r="H1103" s="270">
        <f>VLOOKUP(G1103,'Assets+Vulnerabilities'!$H$4:$I$318,2,FALSE)</f>
        <v>3</v>
      </c>
      <c r="I1103" s="255" t="s">
        <v>436</v>
      </c>
      <c r="J1103" s="246" t="str">
        <f t="shared" si="284"/>
        <v>T10</v>
      </c>
      <c r="K1103" s="246" t="str">
        <f t="shared" si="285"/>
        <v>T10</v>
      </c>
      <c r="L1103" s="267">
        <f>VLOOKUP(K1103,Threats!$J$4:$K$33,2,FALSE)</f>
        <v>4</v>
      </c>
      <c r="M1103" s="178" t="str">
        <f t="shared" si="286"/>
        <v>A5.V38.T10</v>
      </c>
      <c r="N1103" s="297">
        <f t="shared" ref="N1103:N1105" si="290">C1103+H1103+L1103-3</f>
        <v>8</v>
      </c>
      <c r="O1103" s="273">
        <f t="shared" si="287"/>
        <v>8</v>
      </c>
      <c r="P1103"/>
    </row>
    <row r="1104" spans="1:16" ht="24">
      <c r="A1104" s="243" t="s">
        <v>91</v>
      </c>
      <c r="B1104" s="244" t="str">
        <f>Assets!$B$10</f>
        <v>Passports and National ID cards</v>
      </c>
      <c r="C1104" s="245">
        <f>VLOOKUP(A1104,Assets!$B$28:$C$47,2,FALSE)</f>
        <v>4</v>
      </c>
      <c r="D1104" s="244" t="s">
        <v>382</v>
      </c>
      <c r="E1104" s="246" t="str">
        <f t="shared" si="281"/>
        <v>V38</v>
      </c>
      <c r="F1104" s="246" t="str">
        <f t="shared" si="282"/>
        <v>V38</v>
      </c>
      <c r="G1104" s="253" t="str">
        <f t="shared" si="283"/>
        <v>A5V38</v>
      </c>
      <c r="H1104" s="270">
        <f>VLOOKUP(G1104,'Assets+Vulnerabilities'!$H$4:$I$318,2,FALSE)</f>
        <v>3</v>
      </c>
      <c r="I1104" s="255" t="s">
        <v>406</v>
      </c>
      <c r="J1104" s="246" t="str">
        <f t="shared" si="284"/>
        <v>T11</v>
      </c>
      <c r="K1104" s="246" t="str">
        <f t="shared" si="285"/>
        <v>T11</v>
      </c>
      <c r="L1104" s="267">
        <f>VLOOKUP(K1104,Threats!$J$4:$K$33,2,FALSE)</f>
        <v>3</v>
      </c>
      <c r="M1104" s="178" t="str">
        <f t="shared" si="286"/>
        <v>A5.V38.T11</v>
      </c>
      <c r="N1104" s="297">
        <f t="shared" si="290"/>
        <v>7</v>
      </c>
      <c r="O1104" s="273">
        <f t="shared" si="287"/>
        <v>7</v>
      </c>
      <c r="P1104"/>
    </row>
    <row r="1105" spans="1:16" ht="24">
      <c r="A1105" s="243" t="s">
        <v>91</v>
      </c>
      <c r="B1105" s="244" t="str">
        <f>Assets!$B$10</f>
        <v>Passports and National ID cards</v>
      </c>
      <c r="C1105" s="245">
        <f>VLOOKUP(A1105,Assets!$B$28:$C$47,2,FALSE)</f>
        <v>4</v>
      </c>
      <c r="D1105" s="244" t="s">
        <v>382</v>
      </c>
      <c r="E1105" s="246" t="str">
        <f t="shared" si="281"/>
        <v>V38</v>
      </c>
      <c r="F1105" s="246" t="str">
        <f t="shared" si="282"/>
        <v>V38</v>
      </c>
      <c r="G1105" s="253" t="str">
        <f t="shared" si="283"/>
        <v>A5V38</v>
      </c>
      <c r="H1105" s="270">
        <f>VLOOKUP(G1105,'Assets+Vulnerabilities'!$H$4:$I$318,2,FALSE)</f>
        <v>3</v>
      </c>
      <c r="I1105" s="255" t="s">
        <v>480</v>
      </c>
      <c r="J1105" s="246" t="str">
        <f t="shared" si="284"/>
        <v>T12</v>
      </c>
      <c r="K1105" s="246" t="str">
        <f t="shared" si="285"/>
        <v>T12</v>
      </c>
      <c r="L1105" s="267">
        <f>VLOOKUP(K1105,Threats!$J$4:$K$33,2,FALSE)</f>
        <v>4</v>
      </c>
      <c r="M1105" s="178" t="str">
        <f t="shared" si="286"/>
        <v>A5.V38.T12</v>
      </c>
      <c r="N1105" s="297">
        <f t="shared" si="290"/>
        <v>8</v>
      </c>
      <c r="O1105" s="273">
        <f t="shared" si="287"/>
        <v>8</v>
      </c>
      <c r="P1105"/>
    </row>
    <row r="1106" spans="1:16" ht="48">
      <c r="A1106" s="243" t="s">
        <v>91</v>
      </c>
      <c r="B1106" s="244" t="str">
        <f>Assets!$B$10</f>
        <v>Passports and National ID cards</v>
      </c>
      <c r="C1106" s="245">
        <f>VLOOKUP(A1106,Assets!$B$28:$C$47,2,FALSE)</f>
        <v>4</v>
      </c>
      <c r="D1106" s="244" t="s">
        <v>382</v>
      </c>
      <c r="E1106" s="246" t="str">
        <f t="shared" si="281"/>
        <v>V38</v>
      </c>
      <c r="F1106" s="246" t="str">
        <f t="shared" si="282"/>
        <v>V38</v>
      </c>
      <c r="G1106" s="253" t="str">
        <f t="shared" si="283"/>
        <v>A5V38</v>
      </c>
      <c r="H1106" s="270">
        <f>VLOOKUP(G1106,'Assets+Vulnerabilities'!$H$4:$I$318,2,FALSE)</f>
        <v>3</v>
      </c>
      <c r="I1106" s="255" t="s">
        <v>479</v>
      </c>
      <c r="J1106" s="246" t="str">
        <f t="shared" si="284"/>
        <v>T13</v>
      </c>
      <c r="K1106" s="246" t="str">
        <f t="shared" si="285"/>
        <v>T13</v>
      </c>
      <c r="L1106" s="267">
        <f>VLOOKUP(K1106,Threats!$J$4:$K$33,2,FALSE)</f>
        <v>4</v>
      </c>
      <c r="M1106" s="178" t="str">
        <f t="shared" si="286"/>
        <v>A5.V38.T13</v>
      </c>
      <c r="N1106" s="297">
        <f t="shared" si="288"/>
        <v>9</v>
      </c>
      <c r="O1106" s="273">
        <f t="shared" si="287"/>
        <v>9</v>
      </c>
      <c r="P1106"/>
    </row>
    <row r="1107" spans="1:16" ht="24">
      <c r="A1107" s="243" t="s">
        <v>91</v>
      </c>
      <c r="B1107" s="244" t="str">
        <f>Assets!$B$10</f>
        <v>Passports and National ID cards</v>
      </c>
      <c r="C1107" s="245">
        <f>VLOOKUP(A1107,Assets!$B$28:$C$47,2,FALSE)</f>
        <v>4</v>
      </c>
      <c r="D1107" s="244" t="s">
        <v>382</v>
      </c>
      <c r="E1107" s="246" t="str">
        <f t="shared" si="281"/>
        <v>V38</v>
      </c>
      <c r="F1107" s="246" t="str">
        <f t="shared" si="282"/>
        <v>V38</v>
      </c>
      <c r="G1107" s="253" t="str">
        <f t="shared" si="283"/>
        <v>A5V38</v>
      </c>
      <c r="H1107" s="270">
        <f>VLOOKUP(G1107,'Assets+Vulnerabilities'!$H$4:$I$318,2,FALSE)</f>
        <v>3</v>
      </c>
      <c r="I1107" s="255" t="s">
        <v>420</v>
      </c>
      <c r="J1107" s="246" t="str">
        <f t="shared" si="284"/>
        <v>T30</v>
      </c>
      <c r="K1107" s="246" t="str">
        <f t="shared" si="285"/>
        <v>T30</v>
      </c>
      <c r="L1107" s="267">
        <f>VLOOKUP(K1107,Threats!$J$4:$K$33,2,FALSE)</f>
        <v>4</v>
      </c>
      <c r="M1107" s="178" t="str">
        <f t="shared" si="286"/>
        <v>A5.V38.T30</v>
      </c>
      <c r="N1107" s="297">
        <f t="shared" ref="N1107:N1112" si="291">C1107+H1107+L1107-3</f>
        <v>8</v>
      </c>
      <c r="O1107" s="273">
        <f t="shared" si="287"/>
        <v>8</v>
      </c>
      <c r="P1107"/>
    </row>
    <row r="1108" spans="1:16" ht="24">
      <c r="A1108" s="243" t="s">
        <v>91</v>
      </c>
      <c r="B1108" s="244" t="s">
        <v>92</v>
      </c>
      <c r="C1108" s="245">
        <f>VLOOKUP(A1108,Assets!$B$28:$C$47,2,FALSE)</f>
        <v>4</v>
      </c>
      <c r="D1108" s="244" t="s">
        <v>473</v>
      </c>
      <c r="E1108" s="246" t="str">
        <f t="shared" si="281"/>
        <v>V41</v>
      </c>
      <c r="F1108" s="246" t="str">
        <f t="shared" si="282"/>
        <v>V41</v>
      </c>
      <c r="G1108" s="253" t="str">
        <f t="shared" si="283"/>
        <v>A5V41</v>
      </c>
      <c r="H1108" s="270">
        <f>VLOOKUP(G1108,'Assets+Vulnerabilities'!$H$4:$I$320,2,FALSE)</f>
        <v>4</v>
      </c>
      <c r="I1108" s="255" t="s">
        <v>484</v>
      </c>
      <c r="J1108" s="246" t="str">
        <f t="shared" si="284"/>
        <v>T33</v>
      </c>
      <c r="K1108" s="246" t="str">
        <f t="shared" si="285"/>
        <v>T33</v>
      </c>
      <c r="L1108" s="267">
        <f>VLOOKUP(K1108,Threats!$J$4:$K$37,2,FALSE)</f>
        <v>4</v>
      </c>
      <c r="M1108" s="178" t="str">
        <f t="shared" si="286"/>
        <v>A5.V41.T33</v>
      </c>
      <c r="N1108" s="297">
        <f t="shared" si="291"/>
        <v>9</v>
      </c>
      <c r="O1108" s="273">
        <f t="shared" si="287"/>
        <v>9</v>
      </c>
      <c r="P1108"/>
    </row>
    <row r="1109" spans="1:16" ht="24">
      <c r="A1109" s="243" t="s">
        <v>94</v>
      </c>
      <c r="B1109" s="244" t="str">
        <f>Assets!$B$11</f>
        <v>Mobile ‘smart’ devices</v>
      </c>
      <c r="C1109" s="245">
        <f>VLOOKUP(A1109,Assets!$B$28:$C$47,2,FALSE)</f>
        <v>4.2</v>
      </c>
      <c r="D1109" s="244" t="s">
        <v>379</v>
      </c>
      <c r="E1109" s="246" t="str">
        <f t="shared" si="281"/>
        <v>V21</v>
      </c>
      <c r="F1109" s="246" t="str">
        <f t="shared" si="282"/>
        <v>V21</v>
      </c>
      <c r="G1109" s="253" t="str">
        <f t="shared" si="283"/>
        <v>A6V21</v>
      </c>
      <c r="H1109" s="270">
        <f>VLOOKUP(G1109,'Assets+Vulnerabilities'!$H$4:$I$318,2,FALSE)</f>
        <v>4</v>
      </c>
      <c r="I1109" s="255" t="s">
        <v>431</v>
      </c>
      <c r="J1109" s="246" t="str">
        <f t="shared" si="284"/>
        <v>T6.</v>
      </c>
      <c r="K1109" s="246" t="str">
        <f t="shared" si="285"/>
        <v>T6</v>
      </c>
      <c r="L1109" s="267">
        <f>VLOOKUP(K1109,Threats!$J$4:$K$33,2,FALSE)</f>
        <v>4</v>
      </c>
      <c r="M1109" s="178" t="str">
        <f t="shared" si="286"/>
        <v>A6.V21.T6</v>
      </c>
      <c r="N1109" s="297">
        <f t="shared" si="291"/>
        <v>9.1999999999999993</v>
      </c>
      <c r="O1109" s="273">
        <f t="shared" si="287"/>
        <v>9</v>
      </c>
      <c r="P1109"/>
    </row>
    <row r="1110" spans="1:16" ht="36">
      <c r="A1110" s="243" t="s">
        <v>94</v>
      </c>
      <c r="B1110" s="244" t="str">
        <f>Assets!$B$11</f>
        <v>Mobile ‘smart’ devices</v>
      </c>
      <c r="C1110" s="245">
        <f>VLOOKUP(A1110,Assets!$B$28:$C$47,2,FALSE)</f>
        <v>4.2</v>
      </c>
      <c r="D1110" s="244" t="s">
        <v>386</v>
      </c>
      <c r="E1110" s="246" t="str">
        <f t="shared" si="281"/>
        <v>V23</v>
      </c>
      <c r="F1110" s="246" t="str">
        <f t="shared" si="282"/>
        <v>V23</v>
      </c>
      <c r="G1110" s="253" t="str">
        <f t="shared" si="283"/>
        <v>A6V23</v>
      </c>
      <c r="H1110" s="270">
        <f>VLOOKUP(G1110,'Assets+Vulnerabilities'!$H$4:$I$318,2,FALSE)</f>
        <v>4</v>
      </c>
      <c r="I1110" s="255" t="s">
        <v>150</v>
      </c>
      <c r="J1110" s="246" t="str">
        <f t="shared" si="284"/>
        <v>T3.</v>
      </c>
      <c r="K1110" s="246" t="str">
        <f t="shared" si="285"/>
        <v>T3</v>
      </c>
      <c r="L1110" s="267">
        <f>VLOOKUP(K1110,Threats!$J$4:$K$33,2,FALSE)</f>
        <v>4</v>
      </c>
      <c r="M1110" s="178" t="str">
        <f t="shared" si="286"/>
        <v>A6.V23.T3</v>
      </c>
      <c r="N1110" s="297">
        <f t="shared" si="291"/>
        <v>9.1999999999999993</v>
      </c>
      <c r="O1110" s="273">
        <f t="shared" si="287"/>
        <v>9</v>
      </c>
      <c r="P1110"/>
    </row>
    <row r="1111" spans="1:16" ht="24">
      <c r="A1111" s="243" t="s">
        <v>94</v>
      </c>
      <c r="B1111" s="244" t="str">
        <f>Assets!$B$11</f>
        <v>Mobile ‘smart’ devices</v>
      </c>
      <c r="C1111" s="245">
        <f>VLOOKUP(A1111,Assets!$B$28:$C$47,2,FALSE)</f>
        <v>4.2</v>
      </c>
      <c r="D1111" s="244" t="s">
        <v>386</v>
      </c>
      <c r="E1111" s="246" t="str">
        <f t="shared" si="281"/>
        <v>V23</v>
      </c>
      <c r="F1111" s="246" t="str">
        <f t="shared" si="282"/>
        <v>V23</v>
      </c>
      <c r="G1111" s="253" t="str">
        <f t="shared" si="283"/>
        <v>A6V23</v>
      </c>
      <c r="H1111" s="270">
        <f>VLOOKUP(G1111,'Assets+Vulnerabilities'!$H$4:$I$318,2,FALSE)</f>
        <v>4</v>
      </c>
      <c r="I1111" s="255" t="s">
        <v>406</v>
      </c>
      <c r="J1111" s="246" t="str">
        <f t="shared" si="284"/>
        <v>T11</v>
      </c>
      <c r="K1111" s="246" t="str">
        <f t="shared" si="285"/>
        <v>T11</v>
      </c>
      <c r="L1111" s="267">
        <f>VLOOKUP(K1111,Threats!$J$4:$K$33,2,FALSE)</f>
        <v>3</v>
      </c>
      <c r="M1111" s="178" t="str">
        <f t="shared" si="286"/>
        <v>A6.V23.T11</v>
      </c>
      <c r="N1111" s="297">
        <f t="shared" si="291"/>
        <v>8.1999999999999993</v>
      </c>
      <c r="O1111" s="273">
        <f t="shared" si="287"/>
        <v>8</v>
      </c>
      <c r="P1111"/>
    </row>
    <row r="1112" spans="1:16" ht="24">
      <c r="A1112" s="243" t="s">
        <v>94</v>
      </c>
      <c r="B1112" s="244" t="str">
        <f>Assets!$B$11</f>
        <v>Mobile ‘smart’ devices</v>
      </c>
      <c r="C1112" s="245">
        <f>VLOOKUP(A1112,Assets!$B$28:$C$47,2,FALSE)</f>
        <v>4.2</v>
      </c>
      <c r="D1112" s="244" t="s">
        <v>386</v>
      </c>
      <c r="E1112" s="246" t="str">
        <f t="shared" si="281"/>
        <v>V23</v>
      </c>
      <c r="F1112" s="246" t="str">
        <f t="shared" si="282"/>
        <v>V23</v>
      </c>
      <c r="G1112" s="253" t="str">
        <f t="shared" si="283"/>
        <v>A6V23</v>
      </c>
      <c r="H1112" s="270">
        <f>VLOOKUP(G1112,'Assets+Vulnerabilities'!$H$4:$I$318,2,FALSE)</f>
        <v>4</v>
      </c>
      <c r="I1112" s="255" t="s">
        <v>480</v>
      </c>
      <c r="J1112" s="246" t="str">
        <f t="shared" si="284"/>
        <v>T12</v>
      </c>
      <c r="K1112" s="246" t="str">
        <f t="shared" si="285"/>
        <v>T12</v>
      </c>
      <c r="L1112" s="267">
        <f>VLOOKUP(K1112,Threats!$J$4:$K$33,2,FALSE)</f>
        <v>4</v>
      </c>
      <c r="M1112" s="178" t="str">
        <f t="shared" si="286"/>
        <v>A6.V23.T12</v>
      </c>
      <c r="N1112" s="297">
        <f t="shared" si="291"/>
        <v>9.1999999999999993</v>
      </c>
      <c r="O1112" s="273">
        <f t="shared" si="287"/>
        <v>9</v>
      </c>
      <c r="P1112"/>
    </row>
    <row r="1113" spans="1:16" ht="24">
      <c r="A1113" s="243" t="s">
        <v>94</v>
      </c>
      <c r="B1113" s="244" t="str">
        <f>Assets!$B$11</f>
        <v>Mobile ‘smart’ devices</v>
      </c>
      <c r="C1113" s="245">
        <f>VLOOKUP(A1113,Assets!$B$28:$C$47,2,FALSE)</f>
        <v>4.2</v>
      </c>
      <c r="D1113" s="244" t="s">
        <v>386</v>
      </c>
      <c r="E1113" s="246" t="str">
        <f t="shared" si="281"/>
        <v>V23</v>
      </c>
      <c r="F1113" s="246" t="str">
        <f t="shared" si="282"/>
        <v>V23</v>
      </c>
      <c r="G1113" s="253" t="str">
        <f t="shared" si="283"/>
        <v>A6V23</v>
      </c>
      <c r="H1113" s="270">
        <f>VLOOKUP(G1113,'Assets+Vulnerabilities'!$H$4:$I$318,2,FALSE)</f>
        <v>4</v>
      </c>
      <c r="I1113" s="255" t="s">
        <v>409</v>
      </c>
      <c r="J1113" s="246" t="str">
        <f t="shared" si="284"/>
        <v>T14</v>
      </c>
      <c r="K1113" s="246" t="str">
        <f t="shared" si="285"/>
        <v>T14</v>
      </c>
      <c r="L1113" s="267">
        <f>VLOOKUP(K1113,Threats!$J$4:$K$33,2,FALSE)</f>
        <v>4</v>
      </c>
      <c r="M1113" s="178" t="str">
        <f t="shared" si="286"/>
        <v>A6.V23.T14</v>
      </c>
      <c r="N1113" s="297">
        <f t="shared" si="288"/>
        <v>10.199999999999999</v>
      </c>
      <c r="O1113" s="273">
        <f t="shared" si="287"/>
        <v>10</v>
      </c>
      <c r="P1113"/>
    </row>
    <row r="1114" spans="1:16" ht="24">
      <c r="A1114" s="243" t="s">
        <v>94</v>
      </c>
      <c r="B1114" s="244" t="str">
        <f>Assets!$B$11</f>
        <v>Mobile ‘smart’ devices</v>
      </c>
      <c r="C1114" s="245">
        <f>VLOOKUP(A1114,Assets!$B$28:$C$47,2,FALSE)</f>
        <v>4.2</v>
      </c>
      <c r="D1114" s="244" t="s">
        <v>386</v>
      </c>
      <c r="E1114" s="246" t="str">
        <f t="shared" si="281"/>
        <v>V23</v>
      </c>
      <c r="F1114" s="246" t="str">
        <f t="shared" si="282"/>
        <v>V23</v>
      </c>
      <c r="G1114" s="253" t="str">
        <f t="shared" si="283"/>
        <v>A6V23</v>
      </c>
      <c r="H1114" s="270">
        <f>VLOOKUP(G1114,'Assets+Vulnerabilities'!$H$4:$I$318,2,FALSE)</f>
        <v>4</v>
      </c>
      <c r="I1114" s="255" t="s">
        <v>420</v>
      </c>
      <c r="J1114" s="246" t="str">
        <f t="shared" si="284"/>
        <v>T30</v>
      </c>
      <c r="K1114" s="246" t="str">
        <f t="shared" si="285"/>
        <v>T30</v>
      </c>
      <c r="L1114" s="267">
        <f>VLOOKUP(K1114,Threats!$J$4:$K$33,2,FALSE)</f>
        <v>4</v>
      </c>
      <c r="M1114" s="178" t="str">
        <f t="shared" si="286"/>
        <v>A6.V23.T30</v>
      </c>
      <c r="N1114" s="297">
        <f t="shared" ref="N1114:N1118" si="292">C1114+H1114+L1114-3</f>
        <v>9.1999999999999993</v>
      </c>
      <c r="O1114" s="273">
        <f t="shared" si="287"/>
        <v>9</v>
      </c>
      <c r="P1114"/>
    </row>
    <row r="1115" spans="1:16" ht="24">
      <c r="A1115" s="243" t="s">
        <v>94</v>
      </c>
      <c r="B1115" s="244" t="str">
        <f>Assets!$B$11</f>
        <v>Mobile ‘smart’ devices</v>
      </c>
      <c r="C1115" s="245">
        <f>VLOOKUP(A1115,Assets!$B$28:$C$47,2,FALSE)</f>
        <v>4.2</v>
      </c>
      <c r="D1115" s="244" t="s">
        <v>401</v>
      </c>
      <c r="E1115" s="246" t="str">
        <f t="shared" si="281"/>
        <v>V11</v>
      </c>
      <c r="F1115" s="246" t="str">
        <f t="shared" si="282"/>
        <v>V11</v>
      </c>
      <c r="G1115" s="253" t="str">
        <f t="shared" si="283"/>
        <v>A6V11</v>
      </c>
      <c r="H1115" s="270">
        <f>VLOOKUP(G1115,'Assets+Vulnerabilities'!$H$4:$I$318,2,FALSE)</f>
        <v>3</v>
      </c>
      <c r="I1115" s="255" t="s">
        <v>408</v>
      </c>
      <c r="J1115" s="246" t="str">
        <f t="shared" si="284"/>
        <v>T2.</v>
      </c>
      <c r="K1115" s="246" t="str">
        <f t="shared" si="285"/>
        <v>T2</v>
      </c>
      <c r="L1115" s="267">
        <f>VLOOKUP(K1115,Threats!$J$4:$K$33,2,FALSE)</f>
        <v>5</v>
      </c>
      <c r="M1115" s="178" t="str">
        <f t="shared" si="286"/>
        <v>A6.V11.T2</v>
      </c>
      <c r="N1115" s="297">
        <f t="shared" si="292"/>
        <v>9.1999999999999993</v>
      </c>
      <c r="O1115" s="273">
        <f t="shared" si="287"/>
        <v>9</v>
      </c>
      <c r="P1115"/>
    </row>
    <row r="1116" spans="1:16" ht="36">
      <c r="A1116" s="243" t="s">
        <v>94</v>
      </c>
      <c r="B1116" s="244" t="str">
        <f>Assets!$B$11</f>
        <v>Mobile ‘smart’ devices</v>
      </c>
      <c r="C1116" s="245">
        <f>VLOOKUP(A1116,Assets!$B$28:$C$47,2,FALSE)</f>
        <v>4.2</v>
      </c>
      <c r="D1116" s="244" t="s">
        <v>401</v>
      </c>
      <c r="E1116" s="246" t="str">
        <f t="shared" si="281"/>
        <v>V11</v>
      </c>
      <c r="F1116" s="246" t="str">
        <f t="shared" si="282"/>
        <v>V11</v>
      </c>
      <c r="G1116" s="253" t="str">
        <f t="shared" si="283"/>
        <v>A6V11</v>
      </c>
      <c r="H1116" s="270">
        <f>VLOOKUP(G1116,'Assets+Vulnerabilities'!$H$4:$I$318,2,FALSE)</f>
        <v>3</v>
      </c>
      <c r="I1116" s="255" t="s">
        <v>150</v>
      </c>
      <c r="J1116" s="246" t="str">
        <f t="shared" si="284"/>
        <v>T3.</v>
      </c>
      <c r="K1116" s="246" t="str">
        <f t="shared" si="285"/>
        <v>T3</v>
      </c>
      <c r="L1116" s="267">
        <f>VLOOKUP(K1116,Threats!$J$4:$K$33,2,FALSE)</f>
        <v>4</v>
      </c>
      <c r="M1116" s="178" t="str">
        <f t="shared" si="286"/>
        <v>A6.V11.T3</v>
      </c>
      <c r="N1116" s="297">
        <f t="shared" si="292"/>
        <v>8.1999999999999993</v>
      </c>
      <c r="O1116" s="273">
        <f t="shared" si="287"/>
        <v>8</v>
      </c>
      <c r="P1116"/>
    </row>
    <row r="1117" spans="1:16" ht="24">
      <c r="A1117" s="243" t="s">
        <v>94</v>
      </c>
      <c r="B1117" s="244" t="str">
        <f>Assets!$B$11</f>
        <v>Mobile ‘smart’ devices</v>
      </c>
      <c r="C1117" s="245">
        <f>VLOOKUP(A1117,Assets!$B$28:$C$47,2,FALSE)</f>
        <v>4.2</v>
      </c>
      <c r="D1117" s="244" t="s">
        <v>401</v>
      </c>
      <c r="E1117" s="246" t="str">
        <f t="shared" si="281"/>
        <v>V11</v>
      </c>
      <c r="F1117" s="246" t="str">
        <f t="shared" si="282"/>
        <v>V11</v>
      </c>
      <c r="G1117" s="253" t="str">
        <f t="shared" si="283"/>
        <v>A6V11</v>
      </c>
      <c r="H1117" s="270">
        <f>VLOOKUP(G1117,'Assets+Vulnerabilities'!$H$4:$I$318,2,FALSE)</f>
        <v>3</v>
      </c>
      <c r="I1117" s="255" t="s">
        <v>406</v>
      </c>
      <c r="J1117" s="246" t="str">
        <f t="shared" si="284"/>
        <v>T11</v>
      </c>
      <c r="K1117" s="246" t="str">
        <f t="shared" si="285"/>
        <v>T11</v>
      </c>
      <c r="L1117" s="267">
        <f>VLOOKUP(K1117,Threats!$J$4:$K$33,2,FALSE)</f>
        <v>3</v>
      </c>
      <c r="M1117" s="178" t="str">
        <f t="shared" si="286"/>
        <v>A6.V11.T11</v>
      </c>
      <c r="N1117" s="297">
        <f t="shared" si="292"/>
        <v>7.1999999999999993</v>
      </c>
      <c r="O1117" s="273">
        <f t="shared" si="287"/>
        <v>7</v>
      </c>
      <c r="P1117"/>
    </row>
    <row r="1118" spans="1:16" ht="24">
      <c r="A1118" s="243" t="s">
        <v>94</v>
      </c>
      <c r="B1118" s="244" t="str">
        <f>Assets!$B$11</f>
        <v>Mobile ‘smart’ devices</v>
      </c>
      <c r="C1118" s="245">
        <f>VLOOKUP(A1118,Assets!$B$28:$C$47,2,FALSE)</f>
        <v>4.2</v>
      </c>
      <c r="D1118" s="244" t="s">
        <v>401</v>
      </c>
      <c r="E1118" s="246" t="str">
        <f t="shared" si="281"/>
        <v>V11</v>
      </c>
      <c r="F1118" s="246" t="str">
        <f t="shared" si="282"/>
        <v>V11</v>
      </c>
      <c r="G1118" s="253" t="str">
        <f t="shared" si="283"/>
        <v>A6V11</v>
      </c>
      <c r="H1118" s="270">
        <f>VLOOKUP(G1118,'Assets+Vulnerabilities'!$H$4:$I$318,2,FALSE)</f>
        <v>3</v>
      </c>
      <c r="I1118" s="255" t="s">
        <v>480</v>
      </c>
      <c r="J1118" s="246" t="str">
        <f t="shared" si="284"/>
        <v>T12</v>
      </c>
      <c r="K1118" s="246" t="str">
        <f t="shared" si="285"/>
        <v>T12</v>
      </c>
      <c r="L1118" s="267">
        <f>VLOOKUP(K1118,Threats!$J$4:$K$33,2,FALSE)</f>
        <v>4</v>
      </c>
      <c r="M1118" s="178" t="str">
        <f t="shared" si="286"/>
        <v>A6.V11.T12</v>
      </c>
      <c r="N1118" s="297">
        <f t="shared" si="292"/>
        <v>8.1999999999999993</v>
      </c>
      <c r="O1118" s="273">
        <f t="shared" si="287"/>
        <v>8</v>
      </c>
      <c r="P1118"/>
    </row>
    <row r="1119" spans="1:16" ht="24">
      <c r="A1119" s="243" t="s">
        <v>94</v>
      </c>
      <c r="B1119" s="244" t="str">
        <f>Assets!$B$11</f>
        <v>Mobile ‘smart’ devices</v>
      </c>
      <c r="C1119" s="245">
        <f>VLOOKUP(A1119,Assets!$B$28:$C$47,2,FALSE)</f>
        <v>4.2</v>
      </c>
      <c r="D1119" s="244" t="s">
        <v>401</v>
      </c>
      <c r="E1119" s="246" t="str">
        <f t="shared" si="281"/>
        <v>V11</v>
      </c>
      <c r="F1119" s="246" t="str">
        <f t="shared" si="282"/>
        <v>V11</v>
      </c>
      <c r="G1119" s="253" t="str">
        <f t="shared" si="283"/>
        <v>A6V11</v>
      </c>
      <c r="H1119" s="270">
        <f>VLOOKUP(G1119,'Assets+Vulnerabilities'!$H$4:$I$318,2,FALSE)</f>
        <v>3</v>
      </c>
      <c r="I1119" s="255" t="s">
        <v>409</v>
      </c>
      <c r="J1119" s="246" t="str">
        <f t="shared" si="284"/>
        <v>T14</v>
      </c>
      <c r="K1119" s="246" t="str">
        <f t="shared" si="285"/>
        <v>T14</v>
      </c>
      <c r="L1119" s="267">
        <f>VLOOKUP(K1119,Threats!$J$4:$K$33,2,FALSE)</f>
        <v>4</v>
      </c>
      <c r="M1119" s="178" t="str">
        <f t="shared" si="286"/>
        <v>A6.V11.T14</v>
      </c>
      <c r="N1119" s="297">
        <f t="shared" si="288"/>
        <v>9.1999999999999993</v>
      </c>
      <c r="O1119" s="273">
        <f t="shared" si="287"/>
        <v>9</v>
      </c>
      <c r="P1119"/>
    </row>
    <row r="1120" spans="1:16" ht="24">
      <c r="A1120" s="243" t="s">
        <v>94</v>
      </c>
      <c r="B1120" s="244" t="str">
        <f>Assets!$B$11</f>
        <v>Mobile ‘smart’ devices</v>
      </c>
      <c r="C1120" s="245">
        <f>VLOOKUP(A1120,Assets!$B$28:$C$47,2,FALSE)</f>
        <v>4.2</v>
      </c>
      <c r="D1120" s="244" t="s">
        <v>401</v>
      </c>
      <c r="E1120" s="246" t="str">
        <f t="shared" si="281"/>
        <v>V11</v>
      </c>
      <c r="F1120" s="246" t="str">
        <f t="shared" si="282"/>
        <v>V11</v>
      </c>
      <c r="G1120" s="253" t="str">
        <f t="shared" si="283"/>
        <v>A6V11</v>
      </c>
      <c r="H1120" s="270">
        <f>VLOOKUP(G1120,'Assets+Vulnerabilities'!$H$4:$I$318,2,FALSE)</f>
        <v>3</v>
      </c>
      <c r="I1120" s="255" t="s">
        <v>420</v>
      </c>
      <c r="J1120" s="246" t="str">
        <f t="shared" si="284"/>
        <v>T30</v>
      </c>
      <c r="K1120" s="246" t="str">
        <f t="shared" si="285"/>
        <v>T30</v>
      </c>
      <c r="L1120" s="267">
        <f>VLOOKUP(K1120,Threats!$J$4:$K$33,2,FALSE)</f>
        <v>4</v>
      </c>
      <c r="M1120" s="178" t="str">
        <f t="shared" si="286"/>
        <v>A6.V11.T30</v>
      </c>
      <c r="N1120" s="297">
        <f t="shared" ref="N1120:N1128" si="293">C1120+H1120+L1120-3</f>
        <v>8.1999999999999993</v>
      </c>
      <c r="O1120" s="273">
        <f t="shared" si="287"/>
        <v>8</v>
      </c>
      <c r="P1120"/>
    </row>
    <row r="1121" spans="1:16" ht="36">
      <c r="A1121" s="243" t="s">
        <v>94</v>
      </c>
      <c r="B1121" s="244" t="str">
        <f>Assets!$B$11</f>
        <v>Mobile ‘smart’ devices</v>
      </c>
      <c r="C1121" s="245">
        <f>VLOOKUP(A1121,Assets!$B$28:$C$47,2,FALSE)</f>
        <v>4.2</v>
      </c>
      <c r="D1121" s="244" t="s">
        <v>487</v>
      </c>
      <c r="E1121" s="246" t="str">
        <f t="shared" si="281"/>
        <v>V24</v>
      </c>
      <c r="F1121" s="246" t="str">
        <f t="shared" si="282"/>
        <v>V24</v>
      </c>
      <c r="G1121" s="253" t="str">
        <f t="shared" si="283"/>
        <v>A6V24</v>
      </c>
      <c r="H1121" s="270">
        <f>VLOOKUP(G1121,'Assets+Vulnerabilities'!$H$4:$I$318,2,FALSE)</f>
        <v>2</v>
      </c>
      <c r="I1121" s="255" t="s">
        <v>408</v>
      </c>
      <c r="J1121" s="246" t="str">
        <f t="shared" si="284"/>
        <v>T2.</v>
      </c>
      <c r="K1121" s="246" t="str">
        <f t="shared" si="285"/>
        <v>T2</v>
      </c>
      <c r="L1121" s="267">
        <f>VLOOKUP(K1121,Threats!$J$4:$K$33,2,FALSE)</f>
        <v>5</v>
      </c>
      <c r="M1121" s="178" t="str">
        <f t="shared" si="286"/>
        <v>A6.V24.T2</v>
      </c>
      <c r="N1121" s="297">
        <f t="shared" si="293"/>
        <v>8.1999999999999993</v>
      </c>
      <c r="O1121" s="273">
        <f t="shared" si="287"/>
        <v>8</v>
      </c>
      <c r="P1121"/>
    </row>
    <row r="1122" spans="1:16" ht="36">
      <c r="A1122" s="243" t="s">
        <v>94</v>
      </c>
      <c r="B1122" s="244" t="str">
        <f>Assets!$B$11</f>
        <v>Mobile ‘smart’ devices</v>
      </c>
      <c r="C1122" s="245">
        <f>VLOOKUP(A1122,Assets!$B$28:$C$47,2,FALSE)</f>
        <v>4.2</v>
      </c>
      <c r="D1122" s="244" t="s">
        <v>487</v>
      </c>
      <c r="E1122" s="246" t="str">
        <f t="shared" si="281"/>
        <v>V24</v>
      </c>
      <c r="F1122" s="246" t="str">
        <f t="shared" si="282"/>
        <v>V24</v>
      </c>
      <c r="G1122" s="253" t="str">
        <f t="shared" si="283"/>
        <v>A6V24</v>
      </c>
      <c r="H1122" s="270">
        <f>VLOOKUP(G1122,'Assets+Vulnerabilities'!$H$4:$I$318,2,FALSE)</f>
        <v>2</v>
      </c>
      <c r="I1122" s="255" t="s">
        <v>431</v>
      </c>
      <c r="J1122" s="246" t="str">
        <f t="shared" si="284"/>
        <v>T6.</v>
      </c>
      <c r="K1122" s="246" t="str">
        <f t="shared" si="285"/>
        <v>T6</v>
      </c>
      <c r="L1122" s="267">
        <f>VLOOKUP(K1122,Threats!$J$4:$K$33,2,FALSE)</f>
        <v>4</v>
      </c>
      <c r="M1122" s="178" t="str">
        <f t="shared" si="286"/>
        <v>A6.V24.T6</v>
      </c>
      <c r="N1122" s="297">
        <f t="shared" si="293"/>
        <v>7.1999999999999993</v>
      </c>
      <c r="O1122" s="273">
        <f t="shared" si="287"/>
        <v>7</v>
      </c>
      <c r="P1122"/>
    </row>
    <row r="1123" spans="1:16" ht="36">
      <c r="A1123" s="243" t="s">
        <v>94</v>
      </c>
      <c r="B1123" s="244" t="str">
        <f>Assets!$B$11</f>
        <v>Mobile ‘smart’ devices</v>
      </c>
      <c r="C1123" s="245">
        <f>VLOOKUP(A1123,Assets!$B$28:$C$47,2,FALSE)</f>
        <v>4.2</v>
      </c>
      <c r="D1123" s="244" t="s">
        <v>487</v>
      </c>
      <c r="E1123" s="246" t="str">
        <f t="shared" si="281"/>
        <v>V24</v>
      </c>
      <c r="F1123" s="246" t="str">
        <f t="shared" si="282"/>
        <v>V24</v>
      </c>
      <c r="G1123" s="253" t="str">
        <f t="shared" si="283"/>
        <v>A6V24</v>
      </c>
      <c r="H1123" s="270">
        <f>VLOOKUP(G1123,'Assets+Vulnerabilities'!$H$4:$I$318,2,FALSE)</f>
        <v>2</v>
      </c>
      <c r="I1123" s="255" t="s">
        <v>152</v>
      </c>
      <c r="J1123" s="246" t="str">
        <f t="shared" si="284"/>
        <v>T7.</v>
      </c>
      <c r="K1123" s="246" t="str">
        <f t="shared" si="285"/>
        <v>T7</v>
      </c>
      <c r="L1123" s="267">
        <f>VLOOKUP(K1123,Threats!$J$4:$K$33,2,FALSE)</f>
        <v>4</v>
      </c>
      <c r="M1123" s="178" t="str">
        <f t="shared" si="286"/>
        <v>A6.V24.T7</v>
      </c>
      <c r="N1123" s="297">
        <f t="shared" si="293"/>
        <v>7.1999999999999993</v>
      </c>
      <c r="O1123" s="273">
        <f t="shared" si="287"/>
        <v>7</v>
      </c>
      <c r="P1123"/>
    </row>
    <row r="1124" spans="1:16" ht="36">
      <c r="A1124" s="243" t="s">
        <v>94</v>
      </c>
      <c r="B1124" s="244" t="str">
        <f>Assets!$B$11</f>
        <v>Mobile ‘smart’ devices</v>
      </c>
      <c r="C1124" s="245">
        <f>VLOOKUP(A1124,Assets!$B$28:$C$47,2,FALSE)</f>
        <v>4.2</v>
      </c>
      <c r="D1124" s="244" t="s">
        <v>487</v>
      </c>
      <c r="E1124" s="246" t="str">
        <f t="shared" si="281"/>
        <v>V24</v>
      </c>
      <c r="F1124" s="246" t="str">
        <f t="shared" si="282"/>
        <v>V24</v>
      </c>
      <c r="G1124" s="253" t="str">
        <f t="shared" si="283"/>
        <v>A6V24</v>
      </c>
      <c r="H1124" s="270">
        <f>VLOOKUP(G1124,'Assets+Vulnerabilities'!$H$4:$I$318,2,FALSE)</f>
        <v>2</v>
      </c>
      <c r="I1124" s="255" t="s">
        <v>417</v>
      </c>
      <c r="J1124" s="246" t="str">
        <f t="shared" si="284"/>
        <v>T8.</v>
      </c>
      <c r="K1124" s="246" t="str">
        <f t="shared" si="285"/>
        <v>T8</v>
      </c>
      <c r="L1124" s="267">
        <f>VLOOKUP(K1124,Threats!$J$4:$K$33,2,FALSE)</f>
        <v>4</v>
      </c>
      <c r="M1124" s="178" t="str">
        <f t="shared" si="286"/>
        <v>A6.V24.T8</v>
      </c>
      <c r="N1124" s="297">
        <f t="shared" si="293"/>
        <v>7.1999999999999993</v>
      </c>
      <c r="O1124" s="273">
        <f t="shared" si="287"/>
        <v>7</v>
      </c>
      <c r="P1124"/>
    </row>
    <row r="1125" spans="1:16" ht="36">
      <c r="A1125" s="243" t="s">
        <v>94</v>
      </c>
      <c r="B1125" s="244" t="str">
        <f>Assets!$B$11</f>
        <v>Mobile ‘smart’ devices</v>
      </c>
      <c r="C1125" s="245">
        <f>VLOOKUP(A1125,Assets!$B$28:$C$47,2,FALSE)</f>
        <v>4.2</v>
      </c>
      <c r="D1125" s="244" t="s">
        <v>487</v>
      </c>
      <c r="E1125" s="246" t="str">
        <f t="shared" si="281"/>
        <v>V24</v>
      </c>
      <c r="F1125" s="246" t="str">
        <f t="shared" si="282"/>
        <v>V24</v>
      </c>
      <c r="G1125" s="253" t="str">
        <f t="shared" si="283"/>
        <v>A6V24</v>
      </c>
      <c r="H1125" s="270">
        <f>VLOOKUP(G1125,'Assets+Vulnerabilities'!$H$4:$I$318,2,FALSE)</f>
        <v>2</v>
      </c>
      <c r="I1125" s="255" t="s">
        <v>418</v>
      </c>
      <c r="J1125" s="246" t="str">
        <f t="shared" si="284"/>
        <v>T9.</v>
      </c>
      <c r="K1125" s="246" t="str">
        <f t="shared" si="285"/>
        <v>T9</v>
      </c>
      <c r="L1125" s="267">
        <f>VLOOKUP(K1125,Threats!$J$4:$K$33,2,FALSE)</f>
        <v>3</v>
      </c>
      <c r="M1125" s="178" t="str">
        <f t="shared" si="286"/>
        <v>A6.V24.T9</v>
      </c>
      <c r="N1125" s="297">
        <f t="shared" si="293"/>
        <v>6.1999999999999993</v>
      </c>
      <c r="O1125" s="273">
        <f t="shared" si="287"/>
        <v>6</v>
      </c>
      <c r="P1125"/>
    </row>
    <row r="1126" spans="1:16" ht="36">
      <c r="A1126" s="243" t="s">
        <v>94</v>
      </c>
      <c r="B1126" s="244" t="str">
        <f>Assets!$B$11</f>
        <v>Mobile ‘smart’ devices</v>
      </c>
      <c r="C1126" s="245">
        <f>VLOOKUP(A1126,Assets!$B$28:$C$47,2,FALSE)</f>
        <v>4.2</v>
      </c>
      <c r="D1126" s="244" t="s">
        <v>487</v>
      </c>
      <c r="E1126" s="246" t="str">
        <f t="shared" si="281"/>
        <v>V24</v>
      </c>
      <c r="F1126" s="246" t="str">
        <f t="shared" si="282"/>
        <v>V24</v>
      </c>
      <c r="G1126" s="253" t="str">
        <f t="shared" si="283"/>
        <v>A6V24</v>
      </c>
      <c r="H1126" s="270">
        <f>VLOOKUP(G1126,'Assets+Vulnerabilities'!$H$4:$I$318,2,FALSE)</f>
        <v>2</v>
      </c>
      <c r="I1126" s="255" t="s">
        <v>436</v>
      </c>
      <c r="J1126" s="246" t="str">
        <f t="shared" si="284"/>
        <v>T10</v>
      </c>
      <c r="K1126" s="246" t="str">
        <f t="shared" si="285"/>
        <v>T10</v>
      </c>
      <c r="L1126" s="267">
        <f>VLOOKUP(K1126,Threats!$J$4:$K$33,2,FALSE)</f>
        <v>4</v>
      </c>
      <c r="M1126" s="178" t="str">
        <f t="shared" si="286"/>
        <v>A6.V24.T10</v>
      </c>
      <c r="N1126" s="297">
        <f t="shared" si="293"/>
        <v>7.1999999999999993</v>
      </c>
      <c r="O1126" s="273">
        <f t="shared" si="287"/>
        <v>7</v>
      </c>
      <c r="P1126"/>
    </row>
    <row r="1127" spans="1:16" ht="36">
      <c r="A1127" s="243" t="s">
        <v>94</v>
      </c>
      <c r="B1127" s="244" t="str">
        <f>Assets!$B$11</f>
        <v>Mobile ‘smart’ devices</v>
      </c>
      <c r="C1127" s="245">
        <f>VLOOKUP(A1127,Assets!$B$28:$C$47,2,FALSE)</f>
        <v>4.2</v>
      </c>
      <c r="D1127" s="244" t="s">
        <v>487</v>
      </c>
      <c r="E1127" s="246" t="str">
        <f t="shared" si="281"/>
        <v>V24</v>
      </c>
      <c r="F1127" s="246" t="str">
        <f t="shared" si="282"/>
        <v>V24</v>
      </c>
      <c r="G1127" s="253" t="str">
        <f t="shared" si="283"/>
        <v>A6V24</v>
      </c>
      <c r="H1127" s="270">
        <f>VLOOKUP(G1127,'Assets+Vulnerabilities'!$H$4:$I$318,2,FALSE)</f>
        <v>2</v>
      </c>
      <c r="I1127" s="255" t="s">
        <v>406</v>
      </c>
      <c r="J1127" s="246" t="str">
        <f t="shared" si="284"/>
        <v>T11</v>
      </c>
      <c r="K1127" s="246" t="str">
        <f t="shared" si="285"/>
        <v>T11</v>
      </c>
      <c r="L1127" s="267">
        <f>VLOOKUP(K1127,Threats!$J$4:$K$33,2,FALSE)</f>
        <v>3</v>
      </c>
      <c r="M1127" s="178" t="str">
        <f t="shared" si="286"/>
        <v>A6.V24.T11</v>
      </c>
      <c r="N1127" s="297">
        <f t="shared" si="293"/>
        <v>6.1999999999999993</v>
      </c>
      <c r="O1127" s="273">
        <f t="shared" si="287"/>
        <v>6</v>
      </c>
      <c r="P1127"/>
    </row>
    <row r="1128" spans="1:16" ht="36">
      <c r="A1128" s="243" t="s">
        <v>94</v>
      </c>
      <c r="B1128" s="244" t="str">
        <f>Assets!$B$11</f>
        <v>Mobile ‘smart’ devices</v>
      </c>
      <c r="C1128" s="245">
        <f>VLOOKUP(A1128,Assets!$B$28:$C$47,2,FALSE)</f>
        <v>4.2</v>
      </c>
      <c r="D1128" s="244" t="s">
        <v>487</v>
      </c>
      <c r="E1128" s="246" t="str">
        <f t="shared" si="281"/>
        <v>V24</v>
      </c>
      <c r="F1128" s="246" t="str">
        <f t="shared" si="282"/>
        <v>V24</v>
      </c>
      <c r="G1128" s="253" t="str">
        <f t="shared" si="283"/>
        <v>A6V24</v>
      </c>
      <c r="H1128" s="270">
        <f>VLOOKUP(G1128,'Assets+Vulnerabilities'!$H$4:$I$318,2,FALSE)</f>
        <v>2</v>
      </c>
      <c r="I1128" s="255" t="s">
        <v>480</v>
      </c>
      <c r="J1128" s="246" t="str">
        <f t="shared" si="284"/>
        <v>T12</v>
      </c>
      <c r="K1128" s="246" t="str">
        <f t="shared" si="285"/>
        <v>T12</v>
      </c>
      <c r="L1128" s="267">
        <f>VLOOKUP(K1128,Threats!$J$4:$K$33,2,FALSE)</f>
        <v>4</v>
      </c>
      <c r="M1128" s="178" t="str">
        <f t="shared" si="286"/>
        <v>A6.V24.T12</v>
      </c>
      <c r="N1128" s="297">
        <f t="shared" si="293"/>
        <v>7.1999999999999993</v>
      </c>
      <c r="O1128" s="273">
        <f t="shared" si="287"/>
        <v>7</v>
      </c>
      <c r="P1128"/>
    </row>
    <row r="1129" spans="1:16" ht="48">
      <c r="A1129" s="243" t="s">
        <v>94</v>
      </c>
      <c r="B1129" s="244" t="str">
        <f>Assets!$B$11</f>
        <v>Mobile ‘smart’ devices</v>
      </c>
      <c r="C1129" s="245">
        <f>VLOOKUP(A1129,Assets!$B$28:$C$47,2,FALSE)</f>
        <v>4.2</v>
      </c>
      <c r="D1129" s="244" t="s">
        <v>487</v>
      </c>
      <c r="E1129" s="246" t="str">
        <f t="shared" si="281"/>
        <v>V24</v>
      </c>
      <c r="F1129" s="246" t="str">
        <f t="shared" si="282"/>
        <v>V24</v>
      </c>
      <c r="G1129" s="253" t="str">
        <f t="shared" si="283"/>
        <v>A6V24</v>
      </c>
      <c r="H1129" s="270">
        <f>VLOOKUP(G1129,'Assets+Vulnerabilities'!$H$4:$I$318,2,FALSE)</f>
        <v>2</v>
      </c>
      <c r="I1129" s="255" t="s">
        <v>479</v>
      </c>
      <c r="J1129" s="246" t="str">
        <f t="shared" si="284"/>
        <v>T13</v>
      </c>
      <c r="K1129" s="246" t="str">
        <f t="shared" si="285"/>
        <v>T13</v>
      </c>
      <c r="L1129" s="267">
        <f>VLOOKUP(K1129,Threats!$J$4:$K$33,2,FALSE)</f>
        <v>4</v>
      </c>
      <c r="M1129" s="178" t="str">
        <f t="shared" si="286"/>
        <v>A6.V24.T13</v>
      </c>
      <c r="N1129" s="297">
        <f t="shared" si="288"/>
        <v>8.1999999999999993</v>
      </c>
      <c r="O1129" s="273">
        <f t="shared" si="287"/>
        <v>8</v>
      </c>
      <c r="P1129"/>
    </row>
    <row r="1130" spans="1:16" ht="36">
      <c r="A1130" s="243" t="s">
        <v>94</v>
      </c>
      <c r="B1130" s="244" t="str">
        <f>Assets!$B$11</f>
        <v>Mobile ‘smart’ devices</v>
      </c>
      <c r="C1130" s="245">
        <f>VLOOKUP(A1130,Assets!$B$28:$C$47,2,FALSE)</f>
        <v>4.2</v>
      </c>
      <c r="D1130" s="244" t="s">
        <v>487</v>
      </c>
      <c r="E1130" s="246" t="str">
        <f t="shared" si="281"/>
        <v>V24</v>
      </c>
      <c r="F1130" s="246" t="str">
        <f t="shared" si="282"/>
        <v>V24</v>
      </c>
      <c r="G1130" s="253" t="str">
        <f t="shared" si="283"/>
        <v>A6V24</v>
      </c>
      <c r="H1130" s="270">
        <f>VLOOKUP(G1130,'Assets+Vulnerabilities'!$H$4:$I$318,2,FALSE)</f>
        <v>2</v>
      </c>
      <c r="I1130" s="255" t="s">
        <v>409</v>
      </c>
      <c r="J1130" s="246" t="str">
        <f t="shared" si="284"/>
        <v>T14</v>
      </c>
      <c r="K1130" s="246" t="str">
        <f t="shared" si="285"/>
        <v>T14</v>
      </c>
      <c r="L1130" s="267">
        <f>VLOOKUP(K1130,Threats!$J$4:$K$33,2,FALSE)</f>
        <v>4</v>
      </c>
      <c r="M1130" s="178" t="str">
        <f t="shared" si="286"/>
        <v>A6.V24.T14</v>
      </c>
      <c r="N1130" s="297">
        <f t="shared" si="288"/>
        <v>8.1999999999999993</v>
      </c>
      <c r="O1130" s="273">
        <f t="shared" si="287"/>
        <v>8</v>
      </c>
      <c r="P1130"/>
    </row>
    <row r="1131" spans="1:16" ht="48">
      <c r="A1131" s="243" t="s">
        <v>94</v>
      </c>
      <c r="B1131" s="244" t="str">
        <f>Assets!$B$11</f>
        <v>Mobile ‘smart’ devices</v>
      </c>
      <c r="C1131" s="245">
        <f>VLOOKUP(A1131,Assets!$B$28:$C$47,2,FALSE)</f>
        <v>4.2</v>
      </c>
      <c r="D1131" s="244" t="s">
        <v>487</v>
      </c>
      <c r="E1131" s="246" t="str">
        <f t="shared" si="281"/>
        <v>V24</v>
      </c>
      <c r="F1131" s="246" t="str">
        <f t="shared" si="282"/>
        <v>V24</v>
      </c>
      <c r="G1131" s="253" t="str">
        <f t="shared" si="283"/>
        <v>A6V24</v>
      </c>
      <c r="H1131" s="270">
        <f>VLOOKUP(G1131,'Assets+Vulnerabilities'!$H$4:$I$318,2,FALSE)</f>
        <v>2</v>
      </c>
      <c r="I1131" s="255" t="s">
        <v>419</v>
      </c>
      <c r="J1131" s="246" t="str">
        <f t="shared" si="284"/>
        <v>T16</v>
      </c>
      <c r="K1131" s="246" t="str">
        <f t="shared" si="285"/>
        <v>T16</v>
      </c>
      <c r="L1131" s="267">
        <f>VLOOKUP(K1131,Threats!$J$4:$K$33,2,FALSE)</f>
        <v>3</v>
      </c>
      <c r="M1131" s="178" t="str">
        <f t="shared" si="286"/>
        <v>A6.V24.T16</v>
      </c>
      <c r="N1131" s="297">
        <f t="shared" si="288"/>
        <v>7.1999999999999993</v>
      </c>
      <c r="O1131" s="273">
        <f t="shared" si="287"/>
        <v>7</v>
      </c>
      <c r="P1131"/>
    </row>
    <row r="1132" spans="1:16" ht="24">
      <c r="A1132" s="243" t="s">
        <v>94</v>
      </c>
      <c r="B1132" s="244" t="str">
        <f>Assets!$B$11</f>
        <v>Mobile ‘smart’ devices</v>
      </c>
      <c r="C1132" s="245">
        <f>VLOOKUP(A1132,Assets!$B$28:$C$47,2,FALSE)</f>
        <v>4.2</v>
      </c>
      <c r="D1132" s="244" t="s">
        <v>373</v>
      </c>
      <c r="E1132" s="246" t="str">
        <f t="shared" si="281"/>
        <v>V6.</v>
      </c>
      <c r="F1132" s="246" t="str">
        <f t="shared" si="282"/>
        <v>V6</v>
      </c>
      <c r="G1132" s="253" t="str">
        <f t="shared" si="283"/>
        <v>A6V6</v>
      </c>
      <c r="H1132" s="270">
        <f>VLOOKUP(G1132,'Assets+Vulnerabilities'!$H$4:$I$318,2,FALSE)</f>
        <v>3</v>
      </c>
      <c r="I1132" s="255" t="s">
        <v>418</v>
      </c>
      <c r="J1132" s="246" t="str">
        <f t="shared" si="284"/>
        <v>T9.</v>
      </c>
      <c r="K1132" s="246" t="str">
        <f t="shared" si="285"/>
        <v>T9</v>
      </c>
      <c r="L1132" s="267">
        <f>VLOOKUP(K1132,Threats!$J$4:$K$33,2,FALSE)</f>
        <v>3</v>
      </c>
      <c r="M1132" s="178" t="str">
        <f t="shared" si="286"/>
        <v>A6.V6.T9</v>
      </c>
      <c r="N1132" s="297">
        <f>C1132+H1132+L1132-3</f>
        <v>7.1999999999999993</v>
      </c>
      <c r="O1132" s="273">
        <f t="shared" si="287"/>
        <v>7</v>
      </c>
      <c r="P1132"/>
    </row>
    <row r="1133" spans="1:16" ht="24">
      <c r="A1133" s="243" t="s">
        <v>94</v>
      </c>
      <c r="B1133" s="244" t="str">
        <f>Assets!$B$11</f>
        <v>Mobile ‘smart’ devices</v>
      </c>
      <c r="C1133" s="245">
        <f>VLOOKUP(A1133,Assets!$B$28:$C$47,2,FALSE)</f>
        <v>4.2</v>
      </c>
      <c r="D1133" s="244" t="s">
        <v>373</v>
      </c>
      <c r="E1133" s="246" t="str">
        <f t="shared" si="281"/>
        <v>V6.</v>
      </c>
      <c r="F1133" s="246" t="str">
        <f t="shared" si="282"/>
        <v>V6</v>
      </c>
      <c r="G1133" s="253" t="str">
        <f t="shared" si="283"/>
        <v>A6V6</v>
      </c>
      <c r="H1133" s="270">
        <f>VLOOKUP(G1133,'Assets+Vulnerabilities'!$H$4:$I$318,2,FALSE)</f>
        <v>3</v>
      </c>
      <c r="I1133" s="255" t="s">
        <v>412</v>
      </c>
      <c r="J1133" s="246" t="str">
        <f t="shared" si="284"/>
        <v>T22</v>
      </c>
      <c r="K1133" s="246" t="str">
        <f t="shared" si="285"/>
        <v>T22</v>
      </c>
      <c r="L1133" s="267">
        <f>VLOOKUP(K1133,Threats!$J$4:$K$33,2,FALSE)</f>
        <v>4</v>
      </c>
      <c r="M1133" s="178" t="str">
        <f t="shared" si="286"/>
        <v>A6.V6.T22</v>
      </c>
      <c r="N1133" s="297">
        <f t="shared" si="288"/>
        <v>9.1999999999999993</v>
      </c>
      <c r="O1133" s="273">
        <f t="shared" si="287"/>
        <v>9</v>
      </c>
      <c r="P1133"/>
    </row>
    <row r="1134" spans="1:16" ht="24">
      <c r="A1134" s="243" t="s">
        <v>94</v>
      </c>
      <c r="B1134" s="244" t="str">
        <f>Assets!$B$11</f>
        <v>Mobile ‘smart’ devices</v>
      </c>
      <c r="C1134" s="245">
        <f>VLOOKUP(A1134,Assets!$B$28:$C$47,2,FALSE)</f>
        <v>4.2</v>
      </c>
      <c r="D1134" s="244" t="s">
        <v>373</v>
      </c>
      <c r="E1134" s="246" t="str">
        <f t="shared" si="281"/>
        <v>V6.</v>
      </c>
      <c r="F1134" s="246" t="str">
        <f t="shared" si="282"/>
        <v>V6</v>
      </c>
      <c r="G1134" s="253" t="str">
        <f t="shared" si="283"/>
        <v>A6V6</v>
      </c>
      <c r="H1134" s="270">
        <f>VLOOKUP(G1134,'Assets+Vulnerabilities'!$H$4:$I$318,2,FALSE)</f>
        <v>3</v>
      </c>
      <c r="I1134" s="255" t="s">
        <v>406</v>
      </c>
      <c r="J1134" s="246" t="str">
        <f t="shared" si="284"/>
        <v>T11</v>
      </c>
      <c r="K1134" s="246" t="str">
        <f t="shared" si="285"/>
        <v>T11</v>
      </c>
      <c r="L1134" s="267">
        <f>VLOOKUP(K1134,Threats!$J$4:$K$33,2,FALSE)</f>
        <v>3</v>
      </c>
      <c r="M1134" s="178" t="str">
        <f t="shared" si="286"/>
        <v>A6.V6.T11</v>
      </c>
      <c r="N1134" s="297">
        <f t="shared" ref="N1134:N1138" si="294">C1134+H1134+L1134-3</f>
        <v>7.1999999999999993</v>
      </c>
      <c r="O1134" s="273">
        <f t="shared" si="287"/>
        <v>7</v>
      </c>
      <c r="P1134"/>
    </row>
    <row r="1135" spans="1:16" ht="24">
      <c r="A1135" s="243" t="s">
        <v>94</v>
      </c>
      <c r="B1135" s="244" t="str">
        <f>Assets!$B$11</f>
        <v>Mobile ‘smart’ devices</v>
      </c>
      <c r="C1135" s="245">
        <f>VLOOKUP(A1135,Assets!$B$28:$C$47,2,FALSE)</f>
        <v>4.2</v>
      </c>
      <c r="D1135" s="244" t="s">
        <v>373</v>
      </c>
      <c r="E1135" s="246" t="str">
        <f t="shared" si="281"/>
        <v>V6.</v>
      </c>
      <c r="F1135" s="246" t="str">
        <f t="shared" si="282"/>
        <v>V6</v>
      </c>
      <c r="G1135" s="253" t="str">
        <f t="shared" si="283"/>
        <v>A6V6</v>
      </c>
      <c r="H1135" s="270">
        <f>VLOOKUP(G1135,'Assets+Vulnerabilities'!$H$4:$I$318,2,FALSE)</f>
        <v>3</v>
      </c>
      <c r="I1135" s="255" t="s">
        <v>480</v>
      </c>
      <c r="J1135" s="246" t="str">
        <f t="shared" si="284"/>
        <v>T12</v>
      </c>
      <c r="K1135" s="246" t="str">
        <f t="shared" si="285"/>
        <v>T12</v>
      </c>
      <c r="L1135" s="267">
        <f>VLOOKUP(K1135,Threats!$J$4:$K$33,2,FALSE)</f>
        <v>4</v>
      </c>
      <c r="M1135" s="178" t="str">
        <f t="shared" si="286"/>
        <v>A6.V6.T12</v>
      </c>
      <c r="N1135" s="297">
        <f t="shared" si="294"/>
        <v>8.1999999999999993</v>
      </c>
      <c r="O1135" s="273">
        <f t="shared" si="287"/>
        <v>8</v>
      </c>
      <c r="P1135"/>
    </row>
    <row r="1136" spans="1:16" ht="24">
      <c r="A1136" s="243" t="s">
        <v>94</v>
      </c>
      <c r="B1136" s="244" t="str">
        <f>Assets!$B$11</f>
        <v>Mobile ‘smart’ devices</v>
      </c>
      <c r="C1136" s="245">
        <f>VLOOKUP(A1136,Assets!$B$28:$C$47,2,FALSE)</f>
        <v>4.2</v>
      </c>
      <c r="D1136" s="244" t="s">
        <v>373</v>
      </c>
      <c r="E1136" s="246" t="str">
        <f t="shared" si="281"/>
        <v>V6.</v>
      </c>
      <c r="F1136" s="246" t="str">
        <f t="shared" si="282"/>
        <v>V6</v>
      </c>
      <c r="G1136" s="253" t="str">
        <f t="shared" si="283"/>
        <v>A6V6</v>
      </c>
      <c r="H1136" s="270">
        <f>VLOOKUP(G1136,'Assets+Vulnerabilities'!$H$4:$I$318,2,FALSE)</f>
        <v>3</v>
      </c>
      <c r="I1136" s="255" t="s">
        <v>420</v>
      </c>
      <c r="J1136" s="246" t="str">
        <f t="shared" si="284"/>
        <v>T30</v>
      </c>
      <c r="K1136" s="246" t="str">
        <f t="shared" si="285"/>
        <v>T30</v>
      </c>
      <c r="L1136" s="267">
        <f>VLOOKUP(K1136,Threats!$J$4:$K$33,2,FALSE)</f>
        <v>4</v>
      </c>
      <c r="M1136" s="178" t="str">
        <f t="shared" si="286"/>
        <v>A6.V6.T30</v>
      </c>
      <c r="N1136" s="297">
        <f t="shared" si="294"/>
        <v>8.1999999999999993</v>
      </c>
      <c r="O1136" s="273">
        <f t="shared" si="287"/>
        <v>8</v>
      </c>
      <c r="P1136"/>
    </row>
    <row r="1137" spans="1:16" ht="24">
      <c r="A1137" s="243" t="s">
        <v>94</v>
      </c>
      <c r="B1137" s="244" t="str">
        <f>Assets!$B$11</f>
        <v>Mobile ‘smart’ devices</v>
      </c>
      <c r="C1137" s="245">
        <f>VLOOKUP(A1137,Assets!$B$28:$C$47,2,FALSE)</f>
        <v>4.2</v>
      </c>
      <c r="D1137" s="244" t="s">
        <v>390</v>
      </c>
      <c r="E1137" s="246" t="str">
        <f t="shared" si="281"/>
        <v>V13</v>
      </c>
      <c r="F1137" s="246" t="str">
        <f t="shared" si="282"/>
        <v>V13</v>
      </c>
      <c r="G1137" s="253" t="str">
        <f t="shared" si="283"/>
        <v>A6V13</v>
      </c>
      <c r="H1137" s="270">
        <f>VLOOKUP(G1137,'Assets+Vulnerabilities'!$H$4:$I$318,2,FALSE)</f>
        <v>4</v>
      </c>
      <c r="I1137" s="255" t="s">
        <v>408</v>
      </c>
      <c r="J1137" s="246" t="str">
        <f t="shared" si="284"/>
        <v>T2.</v>
      </c>
      <c r="K1137" s="246" t="str">
        <f t="shared" si="285"/>
        <v>T2</v>
      </c>
      <c r="L1137" s="267">
        <f>VLOOKUP(K1137,Threats!$J$4:$K$33,2,FALSE)</f>
        <v>5</v>
      </c>
      <c r="M1137" s="178" t="str">
        <f t="shared" si="286"/>
        <v>A6.V13.T2</v>
      </c>
      <c r="N1137" s="297">
        <f t="shared" si="294"/>
        <v>10.199999999999999</v>
      </c>
      <c r="O1137" s="273">
        <f t="shared" si="287"/>
        <v>10</v>
      </c>
      <c r="P1137"/>
    </row>
    <row r="1138" spans="1:16" ht="36">
      <c r="A1138" s="243" t="s">
        <v>94</v>
      </c>
      <c r="B1138" s="244" t="str">
        <f>Assets!$B$11</f>
        <v>Mobile ‘smart’ devices</v>
      </c>
      <c r="C1138" s="245">
        <f>VLOOKUP(A1138,Assets!$B$28:$C$47,2,FALSE)</f>
        <v>4.2</v>
      </c>
      <c r="D1138" s="244" t="s">
        <v>390</v>
      </c>
      <c r="E1138" s="246" t="str">
        <f t="shared" si="281"/>
        <v>V13</v>
      </c>
      <c r="F1138" s="246" t="str">
        <f t="shared" si="282"/>
        <v>V13</v>
      </c>
      <c r="G1138" s="253" t="str">
        <f t="shared" si="283"/>
        <v>A6V13</v>
      </c>
      <c r="H1138" s="270">
        <f>VLOOKUP(G1138,'Assets+Vulnerabilities'!$H$4:$I$318,2,FALSE)</f>
        <v>4</v>
      </c>
      <c r="I1138" s="255" t="s">
        <v>150</v>
      </c>
      <c r="J1138" s="246" t="str">
        <f t="shared" si="284"/>
        <v>T3.</v>
      </c>
      <c r="K1138" s="246" t="str">
        <f t="shared" si="285"/>
        <v>T3</v>
      </c>
      <c r="L1138" s="267">
        <f>VLOOKUP(K1138,Threats!$J$4:$K$33,2,FALSE)</f>
        <v>4</v>
      </c>
      <c r="M1138" s="178" t="str">
        <f t="shared" si="286"/>
        <v>A6.V13.T3</v>
      </c>
      <c r="N1138" s="297">
        <f t="shared" si="294"/>
        <v>9.1999999999999993</v>
      </c>
      <c r="O1138" s="273">
        <f t="shared" si="287"/>
        <v>9</v>
      </c>
      <c r="P1138"/>
    </row>
    <row r="1139" spans="1:16" ht="24">
      <c r="A1139" s="243" t="s">
        <v>94</v>
      </c>
      <c r="B1139" s="244" t="str">
        <f>Assets!$B$11</f>
        <v>Mobile ‘smart’ devices</v>
      </c>
      <c r="C1139" s="245">
        <f>VLOOKUP(A1139,Assets!$B$28:$C$47,2,FALSE)</f>
        <v>4.2</v>
      </c>
      <c r="D1139" s="244" t="s">
        <v>390</v>
      </c>
      <c r="E1139" s="246" t="str">
        <f t="shared" si="281"/>
        <v>V13</v>
      </c>
      <c r="F1139" s="246" t="str">
        <f t="shared" si="282"/>
        <v>V13</v>
      </c>
      <c r="G1139" s="253" t="str">
        <f t="shared" si="283"/>
        <v>A6V13</v>
      </c>
      <c r="H1139" s="270">
        <f>VLOOKUP(G1139,'Assets+Vulnerabilities'!$H$4:$I$318,2,FALSE)</f>
        <v>4</v>
      </c>
      <c r="I1139" s="255" t="s">
        <v>151</v>
      </c>
      <c r="J1139" s="246" t="str">
        <f t="shared" si="284"/>
        <v>T5.</v>
      </c>
      <c r="K1139" s="246" t="str">
        <f t="shared" si="285"/>
        <v>T5</v>
      </c>
      <c r="L1139" s="267">
        <f>VLOOKUP(K1139,Threats!$J$4:$K$33,2,FALSE)</f>
        <v>3</v>
      </c>
      <c r="M1139" s="178" t="str">
        <f t="shared" si="286"/>
        <v>A6.V13.T5</v>
      </c>
      <c r="N1139" s="297">
        <f t="shared" si="288"/>
        <v>9.1999999999999993</v>
      </c>
      <c r="O1139" s="273">
        <f t="shared" si="287"/>
        <v>9</v>
      </c>
      <c r="P1139"/>
    </row>
    <row r="1140" spans="1:16" ht="24">
      <c r="A1140" s="243" t="s">
        <v>94</v>
      </c>
      <c r="B1140" s="244" t="str">
        <f>Assets!$B$11</f>
        <v>Mobile ‘smart’ devices</v>
      </c>
      <c r="C1140" s="245">
        <f>VLOOKUP(A1140,Assets!$B$28:$C$47,2,FALSE)</f>
        <v>4.2</v>
      </c>
      <c r="D1140" s="244" t="s">
        <v>390</v>
      </c>
      <c r="E1140" s="246" t="str">
        <f t="shared" si="281"/>
        <v>V13</v>
      </c>
      <c r="F1140" s="246" t="str">
        <f t="shared" si="282"/>
        <v>V13</v>
      </c>
      <c r="G1140" s="253" t="str">
        <f t="shared" si="283"/>
        <v>A6V13</v>
      </c>
      <c r="H1140" s="270">
        <f>VLOOKUP(G1140,'Assets+Vulnerabilities'!$H$4:$I$318,2,FALSE)</f>
        <v>4</v>
      </c>
      <c r="I1140" s="255" t="s">
        <v>431</v>
      </c>
      <c r="J1140" s="246" t="str">
        <f t="shared" si="284"/>
        <v>T6.</v>
      </c>
      <c r="K1140" s="246" t="str">
        <f t="shared" si="285"/>
        <v>T6</v>
      </c>
      <c r="L1140" s="267">
        <f>VLOOKUP(K1140,Threats!$J$4:$K$33,2,FALSE)</f>
        <v>4</v>
      </c>
      <c r="M1140" s="178" t="str">
        <f t="shared" si="286"/>
        <v>A6.V13.T6</v>
      </c>
      <c r="N1140" s="297">
        <f t="shared" ref="N1140:N1144" si="295">C1140+H1140+L1140-3</f>
        <v>9.1999999999999993</v>
      </c>
      <c r="O1140" s="273">
        <f t="shared" si="287"/>
        <v>9</v>
      </c>
      <c r="P1140"/>
    </row>
    <row r="1141" spans="1:16" ht="24">
      <c r="A1141" s="243" t="s">
        <v>94</v>
      </c>
      <c r="B1141" s="244" t="str">
        <f>Assets!$B$11</f>
        <v>Mobile ‘smart’ devices</v>
      </c>
      <c r="C1141" s="245">
        <f>VLOOKUP(A1141,Assets!$B$28:$C$47,2,FALSE)</f>
        <v>4.2</v>
      </c>
      <c r="D1141" s="244" t="s">
        <v>390</v>
      </c>
      <c r="E1141" s="246" t="str">
        <f t="shared" si="281"/>
        <v>V13</v>
      </c>
      <c r="F1141" s="246" t="str">
        <f t="shared" si="282"/>
        <v>V13</v>
      </c>
      <c r="G1141" s="253" t="str">
        <f t="shared" si="283"/>
        <v>A6V13</v>
      </c>
      <c r="H1141" s="270">
        <f>VLOOKUP(G1141,'Assets+Vulnerabilities'!$H$4:$I$318,2,FALSE)</f>
        <v>4</v>
      </c>
      <c r="I1141" s="255" t="s">
        <v>152</v>
      </c>
      <c r="J1141" s="246" t="str">
        <f t="shared" si="284"/>
        <v>T7.</v>
      </c>
      <c r="K1141" s="246" t="str">
        <f t="shared" si="285"/>
        <v>T7</v>
      </c>
      <c r="L1141" s="267">
        <f>VLOOKUP(K1141,Threats!$J$4:$K$33,2,FALSE)</f>
        <v>4</v>
      </c>
      <c r="M1141" s="178" t="str">
        <f t="shared" si="286"/>
        <v>A6.V13.T7</v>
      </c>
      <c r="N1141" s="297">
        <f t="shared" si="295"/>
        <v>9.1999999999999993</v>
      </c>
      <c r="O1141" s="273">
        <f t="shared" si="287"/>
        <v>9</v>
      </c>
      <c r="P1141"/>
    </row>
    <row r="1142" spans="1:16" ht="36">
      <c r="A1142" s="243" t="s">
        <v>94</v>
      </c>
      <c r="B1142" s="244" t="str">
        <f>Assets!$B$11</f>
        <v>Mobile ‘smart’ devices</v>
      </c>
      <c r="C1142" s="245">
        <f>VLOOKUP(A1142,Assets!$B$28:$C$47,2,FALSE)</f>
        <v>4.2</v>
      </c>
      <c r="D1142" s="244" t="s">
        <v>390</v>
      </c>
      <c r="E1142" s="246" t="str">
        <f t="shared" si="281"/>
        <v>V13</v>
      </c>
      <c r="F1142" s="246" t="str">
        <f t="shared" si="282"/>
        <v>V13</v>
      </c>
      <c r="G1142" s="253" t="str">
        <f t="shared" si="283"/>
        <v>A6V13</v>
      </c>
      <c r="H1142" s="270">
        <f>VLOOKUP(G1142,'Assets+Vulnerabilities'!$H$4:$I$318,2,FALSE)</f>
        <v>4</v>
      </c>
      <c r="I1142" s="255" t="s">
        <v>417</v>
      </c>
      <c r="J1142" s="246" t="str">
        <f t="shared" si="284"/>
        <v>T8.</v>
      </c>
      <c r="K1142" s="246" t="str">
        <f t="shared" si="285"/>
        <v>T8</v>
      </c>
      <c r="L1142" s="267">
        <f>VLOOKUP(K1142,Threats!$J$4:$K$33,2,FALSE)</f>
        <v>4</v>
      </c>
      <c r="M1142" s="178" t="str">
        <f t="shared" si="286"/>
        <v>A6.V13.T8</v>
      </c>
      <c r="N1142" s="297">
        <f t="shared" si="295"/>
        <v>9.1999999999999993</v>
      </c>
      <c r="O1142" s="273">
        <f t="shared" si="287"/>
        <v>9</v>
      </c>
      <c r="P1142"/>
    </row>
    <row r="1143" spans="1:16" ht="24">
      <c r="A1143" s="243" t="s">
        <v>94</v>
      </c>
      <c r="B1143" s="244" t="str">
        <f>Assets!$B$11</f>
        <v>Mobile ‘smart’ devices</v>
      </c>
      <c r="C1143" s="245">
        <f>VLOOKUP(A1143,Assets!$B$28:$C$47,2,FALSE)</f>
        <v>4.2</v>
      </c>
      <c r="D1143" s="244" t="s">
        <v>390</v>
      </c>
      <c r="E1143" s="246" t="str">
        <f t="shared" si="281"/>
        <v>V13</v>
      </c>
      <c r="F1143" s="246" t="str">
        <f t="shared" si="282"/>
        <v>V13</v>
      </c>
      <c r="G1143" s="253" t="str">
        <f t="shared" si="283"/>
        <v>A6V13</v>
      </c>
      <c r="H1143" s="270">
        <f>VLOOKUP(G1143,'Assets+Vulnerabilities'!$H$4:$I$318,2,FALSE)</f>
        <v>4</v>
      </c>
      <c r="I1143" s="255" t="s">
        <v>418</v>
      </c>
      <c r="J1143" s="246" t="str">
        <f t="shared" si="284"/>
        <v>T9.</v>
      </c>
      <c r="K1143" s="246" t="str">
        <f t="shared" si="285"/>
        <v>T9</v>
      </c>
      <c r="L1143" s="267">
        <f>VLOOKUP(K1143,Threats!$J$4:$K$33,2,FALSE)</f>
        <v>3</v>
      </c>
      <c r="M1143" s="178" t="str">
        <f t="shared" si="286"/>
        <v>A6.V13.T9</v>
      </c>
      <c r="N1143" s="297">
        <f t="shared" si="295"/>
        <v>8.1999999999999993</v>
      </c>
      <c r="O1143" s="273">
        <f t="shared" si="287"/>
        <v>8</v>
      </c>
      <c r="P1143"/>
    </row>
    <row r="1144" spans="1:16" ht="24">
      <c r="A1144" s="243" t="s">
        <v>94</v>
      </c>
      <c r="B1144" s="244" t="str">
        <f>Assets!$B$11</f>
        <v>Mobile ‘smart’ devices</v>
      </c>
      <c r="C1144" s="245">
        <f>VLOOKUP(A1144,Assets!$B$28:$C$47,2,FALSE)</f>
        <v>4.2</v>
      </c>
      <c r="D1144" s="244" t="s">
        <v>390</v>
      </c>
      <c r="E1144" s="246" t="str">
        <f t="shared" si="281"/>
        <v>V13</v>
      </c>
      <c r="F1144" s="246" t="str">
        <f t="shared" si="282"/>
        <v>V13</v>
      </c>
      <c r="G1144" s="253" t="str">
        <f t="shared" si="283"/>
        <v>A6V13</v>
      </c>
      <c r="H1144" s="270">
        <f>VLOOKUP(G1144,'Assets+Vulnerabilities'!$H$4:$I$318,2,FALSE)</f>
        <v>4</v>
      </c>
      <c r="I1144" s="255" t="s">
        <v>436</v>
      </c>
      <c r="J1144" s="246" t="str">
        <f t="shared" si="284"/>
        <v>T10</v>
      </c>
      <c r="K1144" s="246" t="str">
        <f t="shared" si="285"/>
        <v>T10</v>
      </c>
      <c r="L1144" s="267">
        <f>VLOOKUP(K1144,Threats!$J$4:$K$33,2,FALSE)</f>
        <v>4</v>
      </c>
      <c r="M1144" s="178" t="str">
        <f t="shared" si="286"/>
        <v>A6.V13.T10</v>
      </c>
      <c r="N1144" s="297">
        <f t="shared" si="295"/>
        <v>9.1999999999999993</v>
      </c>
      <c r="O1144" s="273">
        <f t="shared" si="287"/>
        <v>9</v>
      </c>
      <c r="P1144"/>
    </row>
    <row r="1145" spans="1:16" ht="24">
      <c r="A1145" s="243" t="s">
        <v>94</v>
      </c>
      <c r="B1145" s="244" t="str">
        <f>Assets!$B$11</f>
        <v>Mobile ‘smart’ devices</v>
      </c>
      <c r="C1145" s="245">
        <f>VLOOKUP(A1145,Assets!$B$28:$C$47,2,FALSE)</f>
        <v>4.2</v>
      </c>
      <c r="D1145" s="244" t="s">
        <v>390</v>
      </c>
      <c r="E1145" s="246" t="str">
        <f t="shared" si="281"/>
        <v>V13</v>
      </c>
      <c r="F1145" s="246" t="str">
        <f t="shared" si="282"/>
        <v>V13</v>
      </c>
      <c r="G1145" s="253" t="str">
        <f t="shared" si="283"/>
        <v>A6V13</v>
      </c>
      <c r="H1145" s="270">
        <f>VLOOKUP(G1145,'Assets+Vulnerabilities'!$H$4:$I$318,2,FALSE)</f>
        <v>4</v>
      </c>
      <c r="I1145" s="255" t="s">
        <v>409</v>
      </c>
      <c r="J1145" s="246" t="str">
        <f t="shared" si="284"/>
        <v>T14</v>
      </c>
      <c r="K1145" s="246" t="str">
        <f t="shared" si="285"/>
        <v>T14</v>
      </c>
      <c r="L1145" s="267">
        <f>VLOOKUP(K1145,Threats!$J$4:$K$33,2,FALSE)</f>
        <v>4</v>
      </c>
      <c r="M1145" s="178" t="str">
        <f t="shared" si="286"/>
        <v>A6.V13.T14</v>
      </c>
      <c r="N1145" s="297">
        <f t="shared" si="288"/>
        <v>10.199999999999999</v>
      </c>
      <c r="O1145" s="273">
        <f t="shared" si="287"/>
        <v>10</v>
      </c>
      <c r="P1145"/>
    </row>
    <row r="1146" spans="1:16" ht="24">
      <c r="A1146" s="243" t="s">
        <v>94</v>
      </c>
      <c r="B1146" s="244" t="str">
        <f>Assets!$B$11</f>
        <v>Mobile ‘smart’ devices</v>
      </c>
      <c r="C1146" s="245">
        <f>VLOOKUP(A1146,Assets!$B$28:$C$47,2,FALSE)</f>
        <v>4.2</v>
      </c>
      <c r="D1146" s="244" t="s">
        <v>390</v>
      </c>
      <c r="E1146" s="246" t="str">
        <f t="shared" si="281"/>
        <v>V13</v>
      </c>
      <c r="F1146" s="246" t="str">
        <f t="shared" si="282"/>
        <v>V13</v>
      </c>
      <c r="G1146" s="253" t="str">
        <f t="shared" si="283"/>
        <v>A6V13</v>
      </c>
      <c r="H1146" s="270">
        <f>VLOOKUP(G1146,'Assets+Vulnerabilities'!$H$4:$I$318,2,FALSE)</f>
        <v>4</v>
      </c>
      <c r="I1146" s="255" t="s">
        <v>422</v>
      </c>
      <c r="J1146" s="246" t="str">
        <f t="shared" si="284"/>
        <v>T15</v>
      </c>
      <c r="K1146" s="246" t="str">
        <f t="shared" si="285"/>
        <v>T15</v>
      </c>
      <c r="L1146" s="267">
        <f>VLOOKUP(K1146,Threats!$J$4:$K$33,2,FALSE)</f>
        <v>3</v>
      </c>
      <c r="M1146" s="178" t="str">
        <f t="shared" si="286"/>
        <v>A6.V13.T15</v>
      </c>
      <c r="N1146" s="297">
        <f t="shared" si="288"/>
        <v>9.1999999999999993</v>
      </c>
      <c r="O1146" s="273">
        <f t="shared" si="287"/>
        <v>9</v>
      </c>
      <c r="P1146"/>
    </row>
    <row r="1147" spans="1:16" ht="24">
      <c r="A1147" s="243" t="s">
        <v>94</v>
      </c>
      <c r="B1147" s="244" t="str">
        <f>Assets!$B$11</f>
        <v>Mobile ‘smart’ devices</v>
      </c>
      <c r="C1147" s="245">
        <f>VLOOKUP(A1147,Assets!$B$28:$C$47,2,FALSE)</f>
        <v>4.2</v>
      </c>
      <c r="D1147" s="244" t="s">
        <v>390</v>
      </c>
      <c r="E1147" s="246" t="str">
        <f t="shared" si="281"/>
        <v>V13</v>
      </c>
      <c r="F1147" s="246" t="str">
        <f t="shared" si="282"/>
        <v>V13</v>
      </c>
      <c r="G1147" s="253" t="str">
        <f t="shared" si="283"/>
        <v>A6V13</v>
      </c>
      <c r="H1147" s="270">
        <f>VLOOKUP(G1147,'Assets+Vulnerabilities'!$H$4:$I$318,2,FALSE)</f>
        <v>4</v>
      </c>
      <c r="I1147" s="255" t="s">
        <v>423</v>
      </c>
      <c r="J1147" s="246" t="str">
        <f t="shared" si="284"/>
        <v>T17</v>
      </c>
      <c r="K1147" s="246" t="str">
        <f t="shared" si="285"/>
        <v>T17</v>
      </c>
      <c r="L1147" s="267">
        <f>VLOOKUP(K1147,Threats!$J$4:$K$33,2,FALSE)</f>
        <v>2</v>
      </c>
      <c r="M1147" s="178" t="str">
        <f t="shared" si="286"/>
        <v>A6.V13.T17</v>
      </c>
      <c r="N1147" s="297">
        <f t="shared" si="288"/>
        <v>8.1999999999999993</v>
      </c>
      <c r="O1147" s="273">
        <f t="shared" si="287"/>
        <v>8</v>
      </c>
      <c r="P1147"/>
    </row>
    <row r="1148" spans="1:16" ht="24">
      <c r="A1148" s="243" t="s">
        <v>94</v>
      </c>
      <c r="B1148" s="244" t="str">
        <f>Assets!$B$11</f>
        <v>Mobile ‘smart’ devices</v>
      </c>
      <c r="C1148" s="245">
        <f>VLOOKUP(A1148,Assets!$B$28:$C$47,2,FALSE)</f>
        <v>4.2</v>
      </c>
      <c r="D1148" s="244" t="s">
        <v>390</v>
      </c>
      <c r="E1148" s="246" t="str">
        <f t="shared" si="281"/>
        <v>V13</v>
      </c>
      <c r="F1148" s="246" t="str">
        <f t="shared" si="282"/>
        <v>V13</v>
      </c>
      <c r="G1148" s="253" t="str">
        <f t="shared" si="283"/>
        <v>A6V13</v>
      </c>
      <c r="H1148" s="270">
        <f>VLOOKUP(G1148,'Assets+Vulnerabilities'!$H$4:$I$318,2,FALSE)</f>
        <v>4</v>
      </c>
      <c r="I1148" s="255" t="s">
        <v>424</v>
      </c>
      <c r="J1148" s="246" t="str">
        <f t="shared" si="284"/>
        <v>T18</v>
      </c>
      <c r="K1148" s="246" t="str">
        <f t="shared" si="285"/>
        <v>T18</v>
      </c>
      <c r="L1148" s="267">
        <f>VLOOKUP(K1148,Threats!$J$4:$K$33,2,FALSE)</f>
        <v>2</v>
      </c>
      <c r="M1148" s="178" t="str">
        <f t="shared" si="286"/>
        <v>A6.V13.T18</v>
      </c>
      <c r="N1148" s="297">
        <f t="shared" si="288"/>
        <v>8.1999999999999993</v>
      </c>
      <c r="O1148" s="273">
        <f t="shared" si="287"/>
        <v>8</v>
      </c>
      <c r="P1148"/>
    </row>
    <row r="1149" spans="1:16" ht="24">
      <c r="A1149" s="243" t="s">
        <v>94</v>
      </c>
      <c r="B1149" s="244" t="str">
        <f>Assets!$B$11</f>
        <v>Mobile ‘smart’ devices</v>
      </c>
      <c r="C1149" s="245">
        <f>VLOOKUP(A1149,Assets!$B$28:$C$47,2,FALSE)</f>
        <v>4.2</v>
      </c>
      <c r="D1149" s="244" t="s">
        <v>390</v>
      </c>
      <c r="E1149" s="246" t="str">
        <f t="shared" si="281"/>
        <v>V13</v>
      </c>
      <c r="F1149" s="246" t="str">
        <f t="shared" si="282"/>
        <v>V13</v>
      </c>
      <c r="G1149" s="253" t="str">
        <f t="shared" si="283"/>
        <v>A6V13</v>
      </c>
      <c r="H1149" s="270">
        <f>VLOOKUP(G1149,'Assets+Vulnerabilities'!$H$4:$I$318,2,FALSE)</f>
        <v>4</v>
      </c>
      <c r="I1149" s="255" t="s">
        <v>425</v>
      </c>
      <c r="J1149" s="246" t="str">
        <f t="shared" si="284"/>
        <v>T19</v>
      </c>
      <c r="K1149" s="246" t="str">
        <f t="shared" si="285"/>
        <v>T19</v>
      </c>
      <c r="L1149" s="267">
        <f>VLOOKUP(K1149,Threats!$J$4:$K$33,2,FALSE)</f>
        <v>2</v>
      </c>
      <c r="M1149" s="178" t="str">
        <f t="shared" si="286"/>
        <v>A6.V13.T19</v>
      </c>
      <c r="N1149" s="297">
        <f>C1149+H1149+L1149-3</f>
        <v>7.1999999999999993</v>
      </c>
      <c r="O1149" s="273">
        <f t="shared" si="287"/>
        <v>7</v>
      </c>
      <c r="P1149"/>
    </row>
    <row r="1150" spans="1:16" ht="36">
      <c r="A1150" s="243" t="s">
        <v>94</v>
      </c>
      <c r="B1150" s="244" t="str">
        <f>Assets!$B$11</f>
        <v>Mobile ‘smart’ devices</v>
      </c>
      <c r="C1150" s="245">
        <f>VLOOKUP(A1150,Assets!$B$28:$C$47,2,FALSE)</f>
        <v>4.2</v>
      </c>
      <c r="D1150" s="244" t="s">
        <v>390</v>
      </c>
      <c r="E1150" s="246" t="str">
        <f t="shared" si="281"/>
        <v>V13</v>
      </c>
      <c r="F1150" s="246" t="str">
        <f t="shared" si="282"/>
        <v>V13</v>
      </c>
      <c r="G1150" s="253" t="str">
        <f t="shared" si="283"/>
        <v>A6V13</v>
      </c>
      <c r="H1150" s="270">
        <f>VLOOKUP(G1150,'Assets+Vulnerabilities'!$H$4:$I$318,2,FALSE)</f>
        <v>4</v>
      </c>
      <c r="I1150" s="255" t="s">
        <v>432</v>
      </c>
      <c r="J1150" s="246" t="str">
        <f t="shared" si="284"/>
        <v>T20</v>
      </c>
      <c r="K1150" s="246" t="str">
        <f t="shared" si="285"/>
        <v>T20</v>
      </c>
      <c r="L1150" s="267">
        <f>VLOOKUP(K1150,Threats!$J$4:$K$33,2,FALSE)</f>
        <v>3</v>
      </c>
      <c r="M1150" s="178" t="str">
        <f t="shared" si="286"/>
        <v>A6.V13.T20</v>
      </c>
      <c r="N1150" s="297">
        <f t="shared" si="288"/>
        <v>9.1999999999999993</v>
      </c>
      <c r="O1150" s="273">
        <f t="shared" si="287"/>
        <v>9</v>
      </c>
      <c r="P1150"/>
    </row>
    <row r="1151" spans="1:16" ht="24">
      <c r="A1151" s="243" t="s">
        <v>94</v>
      </c>
      <c r="B1151" s="244" t="str">
        <f>Assets!$B$11</f>
        <v>Mobile ‘smart’ devices</v>
      </c>
      <c r="C1151" s="245">
        <f>VLOOKUP(A1151,Assets!$B$28:$C$47,2,FALSE)</f>
        <v>4.2</v>
      </c>
      <c r="D1151" s="244" t="s">
        <v>390</v>
      </c>
      <c r="E1151" s="246" t="str">
        <f t="shared" si="281"/>
        <v>V13</v>
      </c>
      <c r="F1151" s="246" t="str">
        <f t="shared" si="282"/>
        <v>V13</v>
      </c>
      <c r="G1151" s="253" t="str">
        <f t="shared" si="283"/>
        <v>A6V13</v>
      </c>
      <c r="H1151" s="270">
        <f>VLOOKUP(G1151,'Assets+Vulnerabilities'!$H$4:$I$318,2,FALSE)</f>
        <v>4</v>
      </c>
      <c r="I1151" s="255" t="s">
        <v>426</v>
      </c>
      <c r="J1151" s="246" t="str">
        <f t="shared" si="284"/>
        <v>T21</v>
      </c>
      <c r="K1151" s="246" t="str">
        <f t="shared" si="285"/>
        <v>T21</v>
      </c>
      <c r="L1151" s="267">
        <f>VLOOKUP(K1151,Threats!$J$4:$K$33,2,FALSE)</f>
        <v>4</v>
      </c>
      <c r="M1151" s="178" t="str">
        <f t="shared" si="286"/>
        <v>A6.V13.T21</v>
      </c>
      <c r="N1151" s="297">
        <f t="shared" si="288"/>
        <v>10.199999999999999</v>
      </c>
      <c r="O1151" s="273">
        <f t="shared" si="287"/>
        <v>10</v>
      </c>
      <c r="P1151"/>
    </row>
    <row r="1152" spans="1:16" ht="24">
      <c r="A1152" s="243" t="s">
        <v>94</v>
      </c>
      <c r="B1152" s="244" t="str">
        <f>Assets!$B$11</f>
        <v>Mobile ‘smart’ devices</v>
      </c>
      <c r="C1152" s="245">
        <f>VLOOKUP(A1152,Assets!$B$28:$C$47,2,FALSE)</f>
        <v>4.2</v>
      </c>
      <c r="D1152" s="244" t="s">
        <v>390</v>
      </c>
      <c r="E1152" s="246" t="str">
        <f t="shared" si="281"/>
        <v>V13</v>
      </c>
      <c r="F1152" s="246" t="str">
        <f t="shared" si="282"/>
        <v>V13</v>
      </c>
      <c r="G1152" s="253" t="str">
        <f t="shared" si="283"/>
        <v>A6V13</v>
      </c>
      <c r="H1152" s="270">
        <f>VLOOKUP(G1152,'Assets+Vulnerabilities'!$H$4:$I$318,2,FALSE)</f>
        <v>4</v>
      </c>
      <c r="I1152" s="255" t="s">
        <v>434</v>
      </c>
      <c r="J1152" s="246" t="str">
        <f t="shared" si="284"/>
        <v>T24</v>
      </c>
      <c r="K1152" s="246" t="str">
        <f t="shared" si="285"/>
        <v>T24</v>
      </c>
      <c r="L1152" s="267">
        <f>VLOOKUP(K1152,Threats!$J$4:$K$33,2,FALSE)</f>
        <v>3</v>
      </c>
      <c r="M1152" s="178" t="str">
        <f t="shared" si="286"/>
        <v>A6.V13.T24</v>
      </c>
      <c r="N1152" s="297">
        <f t="shared" si="288"/>
        <v>9.1999999999999993</v>
      </c>
      <c r="O1152" s="273">
        <f t="shared" si="287"/>
        <v>9</v>
      </c>
      <c r="P1152"/>
    </row>
    <row r="1153" spans="1:16" ht="24">
      <c r="A1153" s="243" t="s">
        <v>94</v>
      </c>
      <c r="B1153" s="244" t="str">
        <f>Assets!$B$11</f>
        <v>Mobile ‘smart’ devices</v>
      </c>
      <c r="C1153" s="245">
        <f>VLOOKUP(A1153,Assets!$B$28:$C$47,2,FALSE)</f>
        <v>4.2</v>
      </c>
      <c r="D1153" s="244" t="s">
        <v>390</v>
      </c>
      <c r="E1153" s="246" t="str">
        <f t="shared" si="281"/>
        <v>V13</v>
      </c>
      <c r="F1153" s="246" t="str">
        <f t="shared" si="282"/>
        <v>V13</v>
      </c>
      <c r="G1153" s="253" t="str">
        <f t="shared" si="283"/>
        <v>A6V13</v>
      </c>
      <c r="H1153" s="270">
        <f>VLOOKUP(G1153,'Assets+Vulnerabilities'!$H$4:$I$318,2,FALSE)</f>
        <v>4</v>
      </c>
      <c r="I1153" s="255" t="s">
        <v>427</v>
      </c>
      <c r="J1153" s="246" t="str">
        <f t="shared" si="284"/>
        <v>T29</v>
      </c>
      <c r="K1153" s="246" t="str">
        <f t="shared" si="285"/>
        <v>T29</v>
      </c>
      <c r="L1153" s="267">
        <f>VLOOKUP(K1153,Threats!$J$4:$K$33,2,FALSE)</f>
        <v>2</v>
      </c>
      <c r="M1153" s="178" t="str">
        <f t="shared" si="286"/>
        <v>A6.V13.T29</v>
      </c>
      <c r="N1153" s="297">
        <f t="shared" ref="N1153:N1154" si="296">C1153+H1153+L1153-3</f>
        <v>7.1999999999999993</v>
      </c>
      <c r="O1153" s="273">
        <f t="shared" si="287"/>
        <v>7</v>
      </c>
      <c r="P1153"/>
    </row>
    <row r="1154" spans="1:16" ht="24">
      <c r="A1154" s="243" t="s">
        <v>94</v>
      </c>
      <c r="B1154" s="244" t="str">
        <f>Assets!$B$11</f>
        <v>Mobile ‘smart’ devices</v>
      </c>
      <c r="C1154" s="245">
        <f>VLOOKUP(A1154,Assets!$B$28:$C$47,2,FALSE)</f>
        <v>4.2</v>
      </c>
      <c r="D1154" s="244" t="s">
        <v>390</v>
      </c>
      <c r="E1154" s="246" t="str">
        <f t="shared" si="281"/>
        <v>V13</v>
      </c>
      <c r="F1154" s="246" t="str">
        <f t="shared" si="282"/>
        <v>V13</v>
      </c>
      <c r="G1154" s="253" t="str">
        <f t="shared" si="283"/>
        <v>A6V13</v>
      </c>
      <c r="H1154" s="270">
        <f>VLOOKUP(G1154,'Assets+Vulnerabilities'!$H$4:$I$318,2,FALSE)</f>
        <v>4</v>
      </c>
      <c r="I1154" s="255" t="s">
        <v>425</v>
      </c>
      <c r="J1154" s="246" t="str">
        <f t="shared" si="284"/>
        <v>T19</v>
      </c>
      <c r="K1154" s="246" t="str">
        <f t="shared" si="285"/>
        <v>T19</v>
      </c>
      <c r="L1154" s="267">
        <f>VLOOKUP(K1154,Threats!$J$4:$K$33,2,FALSE)</f>
        <v>2</v>
      </c>
      <c r="M1154" s="178" t="str">
        <f t="shared" si="286"/>
        <v>A6.V13.T19</v>
      </c>
      <c r="N1154" s="297">
        <f t="shared" si="296"/>
        <v>7.1999999999999993</v>
      </c>
      <c r="O1154" s="273">
        <f t="shared" si="287"/>
        <v>7</v>
      </c>
      <c r="P1154"/>
    </row>
    <row r="1155" spans="1:16" ht="36">
      <c r="A1155" s="243" t="s">
        <v>94</v>
      </c>
      <c r="B1155" s="244" t="str">
        <f>Assets!$B$11</f>
        <v>Mobile ‘smart’ devices</v>
      </c>
      <c r="C1155" s="245">
        <f>VLOOKUP(A1155,Assets!$B$28:$C$47,2,FALSE)</f>
        <v>4.2</v>
      </c>
      <c r="D1155" s="244" t="s">
        <v>390</v>
      </c>
      <c r="E1155" s="246" t="str">
        <f t="shared" si="281"/>
        <v>V13</v>
      </c>
      <c r="F1155" s="246" t="str">
        <f t="shared" si="282"/>
        <v>V13</v>
      </c>
      <c r="G1155" s="253" t="str">
        <f t="shared" si="283"/>
        <v>A6V13</v>
      </c>
      <c r="H1155" s="270">
        <f>VLOOKUP(G1155,'Assets+Vulnerabilities'!$H$4:$I$318,2,FALSE)</f>
        <v>4</v>
      </c>
      <c r="I1155" s="255" t="s">
        <v>432</v>
      </c>
      <c r="J1155" s="246" t="str">
        <f t="shared" si="284"/>
        <v>T20</v>
      </c>
      <c r="K1155" s="246" t="str">
        <f t="shared" si="285"/>
        <v>T20</v>
      </c>
      <c r="L1155" s="267">
        <f>VLOOKUP(K1155,Threats!$J$4:$K$33,2,FALSE)</f>
        <v>3</v>
      </c>
      <c r="M1155" s="178" t="str">
        <f t="shared" si="286"/>
        <v>A6.V13.T20</v>
      </c>
      <c r="N1155" s="297">
        <f t="shared" si="288"/>
        <v>9.1999999999999993</v>
      </c>
      <c r="O1155" s="273">
        <f t="shared" si="287"/>
        <v>9</v>
      </c>
      <c r="P1155"/>
    </row>
    <row r="1156" spans="1:16" ht="24">
      <c r="A1156" s="243" t="s">
        <v>94</v>
      </c>
      <c r="B1156" s="244" t="str">
        <f>Assets!$B$11</f>
        <v>Mobile ‘smart’ devices</v>
      </c>
      <c r="C1156" s="245">
        <f>VLOOKUP(A1156,Assets!$B$28:$C$47,2,FALSE)</f>
        <v>4.2</v>
      </c>
      <c r="D1156" s="244" t="s">
        <v>390</v>
      </c>
      <c r="E1156" s="246" t="str">
        <f t="shared" si="281"/>
        <v>V13</v>
      </c>
      <c r="F1156" s="246" t="str">
        <f t="shared" si="282"/>
        <v>V13</v>
      </c>
      <c r="G1156" s="253" t="str">
        <f t="shared" si="283"/>
        <v>A6V13</v>
      </c>
      <c r="H1156" s="270">
        <f>VLOOKUP(G1156,'Assets+Vulnerabilities'!$H$4:$I$318,2,FALSE)</f>
        <v>4</v>
      </c>
      <c r="I1156" s="255" t="s">
        <v>426</v>
      </c>
      <c r="J1156" s="246" t="str">
        <f t="shared" si="284"/>
        <v>T21</v>
      </c>
      <c r="K1156" s="246" t="str">
        <f t="shared" si="285"/>
        <v>T21</v>
      </c>
      <c r="L1156" s="267">
        <f>VLOOKUP(K1156,Threats!$J$4:$K$33,2,FALSE)</f>
        <v>4</v>
      </c>
      <c r="M1156" s="178" t="str">
        <f t="shared" si="286"/>
        <v>A6.V13.T21</v>
      </c>
      <c r="N1156" s="297">
        <f t="shared" si="288"/>
        <v>10.199999999999999</v>
      </c>
      <c r="O1156" s="273">
        <f t="shared" si="287"/>
        <v>10</v>
      </c>
      <c r="P1156"/>
    </row>
    <row r="1157" spans="1:16" ht="24">
      <c r="A1157" s="243" t="s">
        <v>94</v>
      </c>
      <c r="B1157" s="244" t="str">
        <f>Assets!$B$11</f>
        <v>Mobile ‘smart’ devices</v>
      </c>
      <c r="C1157" s="245">
        <f>VLOOKUP(A1157,Assets!$B$28:$C$47,2,FALSE)</f>
        <v>4.2</v>
      </c>
      <c r="D1157" s="244" t="s">
        <v>390</v>
      </c>
      <c r="E1157" s="246" t="str">
        <f t="shared" si="281"/>
        <v>V13</v>
      </c>
      <c r="F1157" s="246" t="str">
        <f t="shared" si="282"/>
        <v>V13</v>
      </c>
      <c r="G1157" s="253" t="str">
        <f t="shared" si="283"/>
        <v>A6V13</v>
      </c>
      <c r="H1157" s="270">
        <f>VLOOKUP(G1157,'Assets+Vulnerabilities'!$H$4:$I$318,2,FALSE)</f>
        <v>4</v>
      </c>
      <c r="I1157" s="255" t="s">
        <v>412</v>
      </c>
      <c r="J1157" s="246" t="str">
        <f t="shared" si="284"/>
        <v>T22</v>
      </c>
      <c r="K1157" s="246" t="str">
        <f t="shared" si="285"/>
        <v>T22</v>
      </c>
      <c r="L1157" s="267">
        <f>VLOOKUP(K1157,Threats!$J$4:$K$33,2,FALSE)</f>
        <v>4</v>
      </c>
      <c r="M1157" s="178" t="str">
        <f t="shared" si="286"/>
        <v>A6.V13.T22</v>
      </c>
      <c r="N1157" s="297">
        <f t="shared" si="288"/>
        <v>10.199999999999999</v>
      </c>
      <c r="O1157" s="273">
        <f t="shared" si="287"/>
        <v>10</v>
      </c>
      <c r="P1157"/>
    </row>
    <row r="1158" spans="1:16" ht="24">
      <c r="A1158" s="243" t="s">
        <v>94</v>
      </c>
      <c r="B1158" s="244" t="str">
        <f>Assets!$B$11</f>
        <v>Mobile ‘smart’ devices</v>
      </c>
      <c r="C1158" s="245">
        <f>VLOOKUP(A1158,Assets!$B$28:$C$47,2,FALSE)</f>
        <v>4.2</v>
      </c>
      <c r="D1158" s="244" t="s">
        <v>372</v>
      </c>
      <c r="E1158" s="246" t="str">
        <f t="shared" ref="E1158:E1221" si="297">LEFT(D1158,3)</f>
        <v>V12</v>
      </c>
      <c r="F1158" s="246" t="str">
        <f t="shared" ref="F1158:F1221" si="298">SUBSTITUTE(E1158,".","")</f>
        <v>V12</v>
      </c>
      <c r="G1158" s="253" t="str">
        <f t="shared" ref="G1158:G1221" si="299">CONCATENATE(A1158,F1158)</f>
        <v>A6V12</v>
      </c>
      <c r="H1158" s="270">
        <f>VLOOKUP(G1158,'Assets+Vulnerabilities'!$H$4:$I$318,2,FALSE)</f>
        <v>3</v>
      </c>
      <c r="I1158" s="255" t="s">
        <v>418</v>
      </c>
      <c r="J1158" s="246" t="str">
        <f t="shared" ref="J1158:J1221" si="300">LEFT(I1158,3)</f>
        <v>T9.</v>
      </c>
      <c r="K1158" s="246" t="str">
        <f t="shared" ref="K1158:K1221" si="301">SUBSTITUTE(J1158,".","")</f>
        <v>T9</v>
      </c>
      <c r="L1158" s="267">
        <f>VLOOKUP(K1158,Threats!$J$4:$K$33,2,FALSE)</f>
        <v>3</v>
      </c>
      <c r="M1158" s="178" t="str">
        <f t="shared" ref="M1158:M1221" si="302">CONCATENATE(A1158,".",F1158,".",K1158)</f>
        <v>A6.V12.T9</v>
      </c>
      <c r="N1158" s="297">
        <f t="shared" ref="N1158:N1167" si="303">C1158+H1158+L1158-3</f>
        <v>7.1999999999999993</v>
      </c>
      <c r="O1158" s="273">
        <f t="shared" ref="O1158:O1221" si="304">ROUND(N1158,0)</f>
        <v>7</v>
      </c>
      <c r="P1158"/>
    </row>
    <row r="1159" spans="1:16" ht="24">
      <c r="A1159" s="243" t="s">
        <v>94</v>
      </c>
      <c r="B1159" s="244" t="str">
        <f>Assets!$B$11</f>
        <v>Mobile ‘smart’ devices</v>
      </c>
      <c r="C1159" s="245">
        <f>VLOOKUP(A1159,Assets!$B$28:$C$47,2,FALSE)</f>
        <v>4.2</v>
      </c>
      <c r="D1159" s="244" t="s">
        <v>372</v>
      </c>
      <c r="E1159" s="246" t="str">
        <f t="shared" si="297"/>
        <v>V12</v>
      </c>
      <c r="F1159" s="246" t="str">
        <f t="shared" si="298"/>
        <v>V12</v>
      </c>
      <c r="G1159" s="253" t="str">
        <f t="shared" si="299"/>
        <v>A6V12</v>
      </c>
      <c r="H1159" s="270">
        <f>VLOOKUP(G1159,'Assets+Vulnerabilities'!$H$4:$I$318,2,FALSE)</f>
        <v>3</v>
      </c>
      <c r="I1159" s="255" t="s">
        <v>436</v>
      </c>
      <c r="J1159" s="246" t="str">
        <f t="shared" si="300"/>
        <v>T10</v>
      </c>
      <c r="K1159" s="246" t="str">
        <f t="shared" si="301"/>
        <v>T10</v>
      </c>
      <c r="L1159" s="267">
        <f>VLOOKUP(K1159,Threats!$J$4:$K$33,2,FALSE)</f>
        <v>4</v>
      </c>
      <c r="M1159" s="178" t="str">
        <f t="shared" si="302"/>
        <v>A6.V12.T10</v>
      </c>
      <c r="N1159" s="297">
        <f t="shared" si="303"/>
        <v>8.1999999999999993</v>
      </c>
      <c r="O1159" s="273">
        <f t="shared" si="304"/>
        <v>8</v>
      </c>
      <c r="P1159"/>
    </row>
    <row r="1160" spans="1:16" ht="24">
      <c r="A1160" s="243" t="s">
        <v>94</v>
      </c>
      <c r="B1160" s="244" t="str">
        <f>Assets!$B$11</f>
        <v>Mobile ‘smart’ devices</v>
      </c>
      <c r="C1160" s="245">
        <f>VLOOKUP(A1160,Assets!$B$28:$C$47,2,FALSE)</f>
        <v>4.2</v>
      </c>
      <c r="D1160" s="244" t="s">
        <v>372</v>
      </c>
      <c r="E1160" s="246" t="str">
        <f t="shared" si="297"/>
        <v>V12</v>
      </c>
      <c r="F1160" s="246" t="str">
        <f t="shared" si="298"/>
        <v>V12</v>
      </c>
      <c r="G1160" s="253" t="str">
        <f t="shared" si="299"/>
        <v>A6V12</v>
      </c>
      <c r="H1160" s="270">
        <f>VLOOKUP(G1160,'Assets+Vulnerabilities'!$H$4:$I$318,2,FALSE)</f>
        <v>3</v>
      </c>
      <c r="I1160" s="255" t="s">
        <v>406</v>
      </c>
      <c r="J1160" s="246" t="str">
        <f t="shared" si="300"/>
        <v>T11</v>
      </c>
      <c r="K1160" s="246" t="str">
        <f t="shared" si="301"/>
        <v>T11</v>
      </c>
      <c r="L1160" s="267">
        <f>VLOOKUP(K1160,Threats!$J$4:$K$33,2,FALSE)</f>
        <v>3</v>
      </c>
      <c r="M1160" s="178" t="str">
        <f t="shared" si="302"/>
        <v>A6.V12.T11</v>
      </c>
      <c r="N1160" s="297">
        <f t="shared" si="303"/>
        <v>7.1999999999999993</v>
      </c>
      <c r="O1160" s="273">
        <f t="shared" si="304"/>
        <v>7</v>
      </c>
      <c r="P1160"/>
    </row>
    <row r="1161" spans="1:16" ht="24">
      <c r="A1161" s="243" t="s">
        <v>94</v>
      </c>
      <c r="B1161" s="244" t="str">
        <f>Assets!$B$11</f>
        <v>Mobile ‘smart’ devices</v>
      </c>
      <c r="C1161" s="245">
        <f>VLOOKUP(A1161,Assets!$B$28:$C$47,2,FALSE)</f>
        <v>4.2</v>
      </c>
      <c r="D1161" s="244" t="s">
        <v>372</v>
      </c>
      <c r="E1161" s="246" t="str">
        <f t="shared" si="297"/>
        <v>V12</v>
      </c>
      <c r="F1161" s="246" t="str">
        <f t="shared" si="298"/>
        <v>V12</v>
      </c>
      <c r="G1161" s="253" t="str">
        <f t="shared" si="299"/>
        <v>A6V12</v>
      </c>
      <c r="H1161" s="270">
        <f>VLOOKUP(G1161,'Assets+Vulnerabilities'!$H$4:$I$318,2,FALSE)</f>
        <v>3</v>
      </c>
      <c r="I1161" s="255" t="s">
        <v>480</v>
      </c>
      <c r="J1161" s="246" t="str">
        <f t="shared" si="300"/>
        <v>T12</v>
      </c>
      <c r="K1161" s="246" t="str">
        <f t="shared" si="301"/>
        <v>T12</v>
      </c>
      <c r="L1161" s="267">
        <f>VLOOKUP(K1161,Threats!$J$4:$K$33,2,FALSE)</f>
        <v>4</v>
      </c>
      <c r="M1161" s="178" t="str">
        <f t="shared" si="302"/>
        <v>A6.V12.T12</v>
      </c>
      <c r="N1161" s="297">
        <f t="shared" si="303"/>
        <v>8.1999999999999993</v>
      </c>
      <c r="O1161" s="273">
        <f t="shared" si="304"/>
        <v>8</v>
      </c>
      <c r="P1161"/>
    </row>
    <row r="1162" spans="1:16" ht="24">
      <c r="A1162" s="243" t="s">
        <v>94</v>
      </c>
      <c r="B1162" s="244" t="str">
        <f>Assets!$B$11</f>
        <v>Mobile ‘smart’ devices</v>
      </c>
      <c r="C1162" s="245">
        <f>VLOOKUP(A1162,Assets!$B$28:$C$47,2,FALSE)</f>
        <v>4.2</v>
      </c>
      <c r="D1162" s="244" t="s">
        <v>372</v>
      </c>
      <c r="E1162" s="246" t="str">
        <f t="shared" si="297"/>
        <v>V12</v>
      </c>
      <c r="F1162" s="246" t="str">
        <f t="shared" si="298"/>
        <v>V12</v>
      </c>
      <c r="G1162" s="253" t="str">
        <f t="shared" si="299"/>
        <v>A6V12</v>
      </c>
      <c r="H1162" s="270">
        <f>VLOOKUP(G1162,'Assets+Vulnerabilities'!$H$4:$I$318,2,FALSE)</f>
        <v>3</v>
      </c>
      <c r="I1162" s="255" t="s">
        <v>420</v>
      </c>
      <c r="J1162" s="246" t="str">
        <f t="shared" si="300"/>
        <v>T30</v>
      </c>
      <c r="K1162" s="246" t="str">
        <f t="shared" si="301"/>
        <v>T30</v>
      </c>
      <c r="L1162" s="267">
        <f>VLOOKUP(K1162,Threats!$J$4:$K$33,2,FALSE)</f>
        <v>4</v>
      </c>
      <c r="M1162" s="178" t="str">
        <f t="shared" si="302"/>
        <v>A6.V12.T30</v>
      </c>
      <c r="N1162" s="297">
        <f t="shared" si="303"/>
        <v>8.1999999999999993</v>
      </c>
      <c r="O1162" s="273">
        <f t="shared" si="304"/>
        <v>8</v>
      </c>
      <c r="P1162"/>
    </row>
    <row r="1163" spans="1:16" ht="24">
      <c r="A1163" s="243" t="s">
        <v>94</v>
      </c>
      <c r="B1163" s="244" t="str">
        <f>Assets!$B$11</f>
        <v>Mobile ‘smart’ devices</v>
      </c>
      <c r="C1163" s="245">
        <f>VLOOKUP(A1163,Assets!$B$28:$C$47,2,FALSE)</f>
        <v>4.2</v>
      </c>
      <c r="D1163" s="244" t="s">
        <v>372</v>
      </c>
      <c r="E1163" s="246" t="str">
        <f t="shared" si="297"/>
        <v>V12</v>
      </c>
      <c r="F1163" s="246" t="str">
        <f t="shared" si="298"/>
        <v>V12</v>
      </c>
      <c r="G1163" s="253" t="str">
        <f t="shared" si="299"/>
        <v>A6V12</v>
      </c>
      <c r="H1163" s="270">
        <f>VLOOKUP(G1163,'Assets+Vulnerabilities'!$H$4:$I$318,2,FALSE)</f>
        <v>3</v>
      </c>
      <c r="I1163" s="255" t="s">
        <v>418</v>
      </c>
      <c r="J1163" s="246" t="str">
        <f t="shared" si="300"/>
        <v>T9.</v>
      </c>
      <c r="K1163" s="246" t="str">
        <f t="shared" si="301"/>
        <v>T9</v>
      </c>
      <c r="L1163" s="267">
        <f>VLOOKUP(K1163,Threats!$J$4:$K$33,2,FALSE)</f>
        <v>3</v>
      </c>
      <c r="M1163" s="178" t="str">
        <f t="shared" si="302"/>
        <v>A6.V12.T9</v>
      </c>
      <c r="N1163" s="297">
        <f t="shared" si="303"/>
        <v>7.1999999999999993</v>
      </c>
      <c r="O1163" s="273">
        <f t="shared" si="304"/>
        <v>7</v>
      </c>
      <c r="P1163"/>
    </row>
    <row r="1164" spans="1:16" ht="24">
      <c r="A1164" s="243" t="s">
        <v>94</v>
      </c>
      <c r="B1164" s="244" t="str">
        <f>Assets!$B$11</f>
        <v>Mobile ‘smart’ devices</v>
      </c>
      <c r="C1164" s="245">
        <f>VLOOKUP(A1164,Assets!$B$28:$C$47,2,FALSE)</f>
        <v>4.2</v>
      </c>
      <c r="D1164" s="244" t="s">
        <v>372</v>
      </c>
      <c r="E1164" s="246" t="str">
        <f t="shared" si="297"/>
        <v>V12</v>
      </c>
      <c r="F1164" s="246" t="str">
        <f t="shared" si="298"/>
        <v>V12</v>
      </c>
      <c r="G1164" s="253" t="str">
        <f t="shared" si="299"/>
        <v>A6V12</v>
      </c>
      <c r="H1164" s="270">
        <f>VLOOKUP(G1164,'Assets+Vulnerabilities'!$H$4:$I$318,2,FALSE)</f>
        <v>3</v>
      </c>
      <c r="I1164" s="255" t="s">
        <v>436</v>
      </c>
      <c r="J1164" s="246" t="str">
        <f t="shared" si="300"/>
        <v>T10</v>
      </c>
      <c r="K1164" s="246" t="str">
        <f t="shared" si="301"/>
        <v>T10</v>
      </c>
      <c r="L1164" s="267">
        <f>VLOOKUP(K1164,Threats!$J$4:$K$33,2,FALSE)</f>
        <v>4</v>
      </c>
      <c r="M1164" s="178" t="str">
        <f t="shared" si="302"/>
        <v>A6.V12.T10</v>
      </c>
      <c r="N1164" s="297">
        <f t="shared" si="303"/>
        <v>8.1999999999999993</v>
      </c>
      <c r="O1164" s="273">
        <f t="shared" si="304"/>
        <v>8</v>
      </c>
      <c r="P1164"/>
    </row>
    <row r="1165" spans="1:16" ht="24">
      <c r="A1165" s="243" t="s">
        <v>94</v>
      </c>
      <c r="B1165" s="244" t="str">
        <f>Assets!$B$11</f>
        <v>Mobile ‘smart’ devices</v>
      </c>
      <c r="C1165" s="245">
        <f>VLOOKUP(A1165,Assets!$B$28:$C$47,2,FALSE)</f>
        <v>4.2</v>
      </c>
      <c r="D1165" s="244" t="s">
        <v>372</v>
      </c>
      <c r="E1165" s="246" t="str">
        <f t="shared" si="297"/>
        <v>V12</v>
      </c>
      <c r="F1165" s="246" t="str">
        <f t="shared" si="298"/>
        <v>V12</v>
      </c>
      <c r="G1165" s="253" t="str">
        <f t="shared" si="299"/>
        <v>A6V12</v>
      </c>
      <c r="H1165" s="270">
        <f>VLOOKUP(G1165,'Assets+Vulnerabilities'!$H$4:$I$318,2,FALSE)</f>
        <v>3</v>
      </c>
      <c r="I1165" s="255" t="s">
        <v>406</v>
      </c>
      <c r="J1165" s="246" t="str">
        <f t="shared" si="300"/>
        <v>T11</v>
      </c>
      <c r="K1165" s="246" t="str">
        <f t="shared" si="301"/>
        <v>T11</v>
      </c>
      <c r="L1165" s="267">
        <f>VLOOKUP(K1165,Threats!$J$4:$K$33,2,FALSE)</f>
        <v>3</v>
      </c>
      <c r="M1165" s="178" t="str">
        <f t="shared" si="302"/>
        <v>A6.V12.T11</v>
      </c>
      <c r="N1165" s="297">
        <f t="shared" si="303"/>
        <v>7.1999999999999993</v>
      </c>
      <c r="O1165" s="273">
        <f t="shared" si="304"/>
        <v>7</v>
      </c>
      <c r="P1165"/>
    </row>
    <row r="1166" spans="1:16" ht="24">
      <c r="A1166" s="243" t="s">
        <v>94</v>
      </c>
      <c r="B1166" s="244" t="str">
        <f>Assets!$B$11</f>
        <v>Mobile ‘smart’ devices</v>
      </c>
      <c r="C1166" s="245">
        <f>VLOOKUP(A1166,Assets!$B$28:$C$47,2,FALSE)</f>
        <v>4.2</v>
      </c>
      <c r="D1166" s="244" t="s">
        <v>372</v>
      </c>
      <c r="E1166" s="246" t="str">
        <f t="shared" si="297"/>
        <v>V12</v>
      </c>
      <c r="F1166" s="246" t="str">
        <f t="shared" si="298"/>
        <v>V12</v>
      </c>
      <c r="G1166" s="253" t="str">
        <f t="shared" si="299"/>
        <v>A6V12</v>
      </c>
      <c r="H1166" s="270">
        <f>VLOOKUP(G1166,'Assets+Vulnerabilities'!$H$4:$I$318,2,FALSE)</f>
        <v>3</v>
      </c>
      <c r="I1166" s="255" t="s">
        <v>480</v>
      </c>
      <c r="J1166" s="246" t="str">
        <f t="shared" si="300"/>
        <v>T12</v>
      </c>
      <c r="K1166" s="246" t="str">
        <f t="shared" si="301"/>
        <v>T12</v>
      </c>
      <c r="L1166" s="267">
        <f>VLOOKUP(K1166,Threats!$J$4:$K$33,2,FALSE)</f>
        <v>4</v>
      </c>
      <c r="M1166" s="178" t="str">
        <f t="shared" si="302"/>
        <v>A6.V12.T12</v>
      </c>
      <c r="N1166" s="297">
        <f t="shared" si="303"/>
        <v>8.1999999999999993</v>
      </c>
      <c r="O1166" s="273">
        <f t="shared" si="304"/>
        <v>8</v>
      </c>
      <c r="P1166"/>
    </row>
    <row r="1167" spans="1:16" ht="24">
      <c r="A1167" s="243" t="s">
        <v>94</v>
      </c>
      <c r="B1167" s="244" t="str">
        <f>Assets!$B$11</f>
        <v>Mobile ‘smart’ devices</v>
      </c>
      <c r="C1167" s="245">
        <f>VLOOKUP(A1167,Assets!$B$28:$C$47,2,FALSE)</f>
        <v>4.2</v>
      </c>
      <c r="D1167" s="244" t="s">
        <v>372</v>
      </c>
      <c r="E1167" s="246" t="str">
        <f t="shared" si="297"/>
        <v>V12</v>
      </c>
      <c r="F1167" s="246" t="str">
        <f t="shared" si="298"/>
        <v>V12</v>
      </c>
      <c r="G1167" s="253" t="str">
        <f t="shared" si="299"/>
        <v>A6V12</v>
      </c>
      <c r="H1167" s="270">
        <f>VLOOKUP(G1167,'Assets+Vulnerabilities'!$H$4:$I$318,2,FALSE)</f>
        <v>3</v>
      </c>
      <c r="I1167" s="255" t="s">
        <v>420</v>
      </c>
      <c r="J1167" s="246" t="str">
        <f t="shared" si="300"/>
        <v>T30</v>
      </c>
      <c r="K1167" s="246" t="str">
        <f t="shared" si="301"/>
        <v>T30</v>
      </c>
      <c r="L1167" s="267">
        <f>VLOOKUP(K1167,Threats!$J$4:$K$33,2,FALSE)</f>
        <v>4</v>
      </c>
      <c r="M1167" s="178" t="str">
        <f t="shared" si="302"/>
        <v>A6.V12.T30</v>
      </c>
      <c r="N1167" s="297">
        <f t="shared" si="303"/>
        <v>8.1999999999999993</v>
      </c>
      <c r="O1167" s="273">
        <f t="shared" si="304"/>
        <v>8</v>
      </c>
      <c r="P1167"/>
    </row>
    <row r="1168" spans="1:16" ht="48">
      <c r="A1168" s="243" t="s">
        <v>94</v>
      </c>
      <c r="B1168" s="244" t="str">
        <f>Assets!$B$11</f>
        <v>Mobile ‘smart’ devices</v>
      </c>
      <c r="C1168" s="245">
        <f>VLOOKUP(A1168,Assets!$B$28:$C$47,2,FALSE)</f>
        <v>4.2</v>
      </c>
      <c r="D1168" s="244" t="s">
        <v>372</v>
      </c>
      <c r="E1168" s="246" t="str">
        <f t="shared" si="297"/>
        <v>V12</v>
      </c>
      <c r="F1168" s="246" t="str">
        <f t="shared" si="298"/>
        <v>V12</v>
      </c>
      <c r="G1168" s="253" t="str">
        <f t="shared" si="299"/>
        <v>A6V12</v>
      </c>
      <c r="H1168" s="270">
        <f>VLOOKUP(G1168,'Assets+Vulnerabilities'!$H$4:$I$318,2,FALSE)</f>
        <v>3</v>
      </c>
      <c r="I1168" s="255" t="s">
        <v>479</v>
      </c>
      <c r="J1168" s="246" t="str">
        <f t="shared" si="300"/>
        <v>T13</v>
      </c>
      <c r="K1168" s="246" t="str">
        <f t="shared" si="301"/>
        <v>T13</v>
      </c>
      <c r="L1168" s="267">
        <f>VLOOKUP(K1168,Threats!$J$4:$K$33,2,FALSE)</f>
        <v>4</v>
      </c>
      <c r="M1168" s="178" t="str">
        <f t="shared" si="302"/>
        <v>A6.V12.T13</v>
      </c>
      <c r="N1168" s="297">
        <f t="shared" ref="N1168:N1217" si="305">C1168+H1168+L1168-2</f>
        <v>9.1999999999999993</v>
      </c>
      <c r="O1168" s="273">
        <f t="shared" si="304"/>
        <v>9</v>
      </c>
      <c r="P1168"/>
    </row>
    <row r="1169" spans="1:16" ht="36">
      <c r="A1169" s="243" t="s">
        <v>94</v>
      </c>
      <c r="B1169" s="244" t="str">
        <f>Assets!$B$11</f>
        <v>Mobile ‘smart’ devices</v>
      </c>
      <c r="C1169" s="245">
        <f>VLOOKUP(A1169,Assets!$B$28:$C$47,2,FALSE)</f>
        <v>4.2</v>
      </c>
      <c r="D1169" s="244" t="s">
        <v>379</v>
      </c>
      <c r="E1169" s="246" t="str">
        <f t="shared" si="297"/>
        <v>V21</v>
      </c>
      <c r="F1169" s="246" t="str">
        <f t="shared" si="298"/>
        <v>V21</v>
      </c>
      <c r="G1169" s="253" t="str">
        <f t="shared" si="299"/>
        <v>A6V21</v>
      </c>
      <c r="H1169" s="270">
        <f>VLOOKUP(G1169,'Assets+Vulnerabilities'!$H$4:$I$318,2,FALSE)</f>
        <v>4</v>
      </c>
      <c r="I1169" s="255" t="s">
        <v>150</v>
      </c>
      <c r="J1169" s="246" t="str">
        <f t="shared" si="300"/>
        <v>T3.</v>
      </c>
      <c r="K1169" s="246" t="str">
        <f t="shared" si="301"/>
        <v>T3</v>
      </c>
      <c r="L1169" s="267">
        <f>VLOOKUP(K1169,Threats!$J$4:$K$33,2,FALSE)</f>
        <v>4</v>
      </c>
      <c r="M1169" s="178" t="str">
        <f t="shared" si="302"/>
        <v>A6.V21.T3</v>
      </c>
      <c r="N1169" s="297">
        <f t="shared" ref="N1169:N1170" si="306">C1169+H1169+L1169-3</f>
        <v>9.1999999999999993</v>
      </c>
      <c r="O1169" s="273">
        <f t="shared" si="304"/>
        <v>9</v>
      </c>
      <c r="P1169"/>
    </row>
    <row r="1170" spans="1:16" ht="24">
      <c r="A1170" s="243" t="s">
        <v>94</v>
      </c>
      <c r="B1170" s="244" t="str">
        <f>Assets!$B$11</f>
        <v>Mobile ‘smart’ devices</v>
      </c>
      <c r="C1170" s="245">
        <f>VLOOKUP(A1170,Assets!$B$28:$C$47,2,FALSE)</f>
        <v>4.2</v>
      </c>
      <c r="D1170" s="244" t="s">
        <v>379</v>
      </c>
      <c r="E1170" s="246" t="str">
        <f t="shared" si="297"/>
        <v>V21</v>
      </c>
      <c r="F1170" s="246" t="str">
        <f t="shared" si="298"/>
        <v>V21</v>
      </c>
      <c r="G1170" s="253" t="str">
        <f t="shared" si="299"/>
        <v>A6V21</v>
      </c>
      <c r="H1170" s="270">
        <f>VLOOKUP(G1170,'Assets+Vulnerabilities'!$H$4:$I$318,2,FALSE)</f>
        <v>4</v>
      </c>
      <c r="I1170" s="255" t="s">
        <v>480</v>
      </c>
      <c r="J1170" s="246" t="str">
        <f t="shared" si="300"/>
        <v>T12</v>
      </c>
      <c r="K1170" s="246" t="str">
        <f t="shared" si="301"/>
        <v>T12</v>
      </c>
      <c r="L1170" s="267">
        <f>VLOOKUP(K1170,Threats!$J$4:$K$33,2,FALSE)</f>
        <v>4</v>
      </c>
      <c r="M1170" s="178" t="str">
        <f t="shared" si="302"/>
        <v>A6.V21.T12</v>
      </c>
      <c r="N1170" s="297">
        <f t="shared" si="306"/>
        <v>9.1999999999999993</v>
      </c>
      <c r="O1170" s="273">
        <f t="shared" si="304"/>
        <v>9</v>
      </c>
      <c r="P1170"/>
    </row>
    <row r="1171" spans="1:16" ht="48">
      <c r="A1171" s="243" t="s">
        <v>94</v>
      </c>
      <c r="B1171" s="244" t="str">
        <f>Assets!$B$11</f>
        <v>Mobile ‘smart’ devices</v>
      </c>
      <c r="C1171" s="245">
        <f>VLOOKUP(A1171,Assets!$B$28:$C$47,2,FALSE)</f>
        <v>4.2</v>
      </c>
      <c r="D1171" s="244" t="s">
        <v>379</v>
      </c>
      <c r="E1171" s="246" t="str">
        <f t="shared" si="297"/>
        <v>V21</v>
      </c>
      <c r="F1171" s="246" t="str">
        <f t="shared" si="298"/>
        <v>V21</v>
      </c>
      <c r="G1171" s="253" t="str">
        <f t="shared" si="299"/>
        <v>A6V21</v>
      </c>
      <c r="H1171" s="270">
        <f>VLOOKUP(G1171,'Assets+Vulnerabilities'!$H$4:$I$318,2,FALSE)</f>
        <v>4</v>
      </c>
      <c r="I1171" s="255" t="s">
        <v>479</v>
      </c>
      <c r="J1171" s="246" t="str">
        <f t="shared" si="300"/>
        <v>T13</v>
      </c>
      <c r="K1171" s="246" t="str">
        <f t="shared" si="301"/>
        <v>T13</v>
      </c>
      <c r="L1171" s="267">
        <f>VLOOKUP(K1171,Threats!$J$4:$K$33,2,FALSE)</f>
        <v>4</v>
      </c>
      <c r="M1171" s="178" t="str">
        <f t="shared" si="302"/>
        <v>A6.V21.T13</v>
      </c>
      <c r="N1171" s="297">
        <f t="shared" si="305"/>
        <v>10.199999999999999</v>
      </c>
      <c r="O1171" s="273">
        <f t="shared" si="304"/>
        <v>10</v>
      </c>
      <c r="P1171"/>
    </row>
    <row r="1172" spans="1:16" ht="24">
      <c r="A1172" s="243" t="s">
        <v>94</v>
      </c>
      <c r="B1172" s="244" t="str">
        <f>Assets!$B$11</f>
        <v>Mobile ‘smart’ devices</v>
      </c>
      <c r="C1172" s="245">
        <f>VLOOKUP(A1172,Assets!$B$28:$C$47,2,FALSE)</f>
        <v>4.2</v>
      </c>
      <c r="D1172" s="244" t="s">
        <v>379</v>
      </c>
      <c r="E1172" s="246" t="str">
        <f t="shared" si="297"/>
        <v>V21</v>
      </c>
      <c r="F1172" s="246" t="str">
        <f t="shared" si="298"/>
        <v>V21</v>
      </c>
      <c r="G1172" s="253" t="str">
        <f t="shared" si="299"/>
        <v>A6V21</v>
      </c>
      <c r="H1172" s="270">
        <f>VLOOKUP(G1172,'Assets+Vulnerabilities'!$H$4:$I$318,2,FALSE)</f>
        <v>4</v>
      </c>
      <c r="I1172" s="255" t="s">
        <v>429</v>
      </c>
      <c r="J1172" s="246" t="str">
        <f t="shared" si="300"/>
        <v>T26</v>
      </c>
      <c r="K1172" s="246" t="str">
        <f t="shared" si="301"/>
        <v>T26</v>
      </c>
      <c r="L1172" s="267">
        <f>VLOOKUP(K1172,Threats!$J$4:$K$33,2,FALSE)</f>
        <v>5</v>
      </c>
      <c r="M1172" s="178" t="str">
        <f t="shared" si="302"/>
        <v>A6.V21.T26</v>
      </c>
      <c r="N1172" s="297">
        <f t="shared" ref="N1172:N1173" si="307">C1172+H1172+L1172-3</f>
        <v>10.199999999999999</v>
      </c>
      <c r="O1172" s="273">
        <f t="shared" si="304"/>
        <v>10</v>
      </c>
      <c r="P1172"/>
    </row>
    <row r="1173" spans="1:16" ht="24">
      <c r="A1173" s="243" t="s">
        <v>94</v>
      </c>
      <c r="B1173" s="244" t="str">
        <f>Assets!$B$11</f>
        <v>Mobile ‘smart’ devices</v>
      </c>
      <c r="C1173" s="245">
        <f>VLOOKUP(A1173,Assets!$B$28:$C$47,2,FALSE)</f>
        <v>4.2</v>
      </c>
      <c r="D1173" s="244" t="s">
        <v>379</v>
      </c>
      <c r="E1173" s="246" t="str">
        <f t="shared" si="297"/>
        <v>V21</v>
      </c>
      <c r="F1173" s="246" t="str">
        <f t="shared" si="298"/>
        <v>V21</v>
      </c>
      <c r="G1173" s="253" t="str">
        <f t="shared" si="299"/>
        <v>A6V21</v>
      </c>
      <c r="H1173" s="270">
        <f>VLOOKUP(G1173,'Assets+Vulnerabilities'!$H$4:$I$318,2,FALSE)</f>
        <v>4</v>
      </c>
      <c r="I1173" s="255" t="s">
        <v>408</v>
      </c>
      <c r="J1173" s="246" t="str">
        <f t="shared" si="300"/>
        <v>T2.</v>
      </c>
      <c r="K1173" s="246" t="str">
        <f t="shared" si="301"/>
        <v>T2</v>
      </c>
      <c r="L1173" s="267">
        <f>VLOOKUP(K1173,Threats!$J$4:$K$33,2,FALSE)</f>
        <v>5</v>
      </c>
      <c r="M1173" s="178" t="str">
        <f t="shared" si="302"/>
        <v>A6.V21.T2</v>
      </c>
      <c r="N1173" s="297">
        <f t="shared" si="307"/>
        <v>10.199999999999999</v>
      </c>
      <c r="O1173" s="273">
        <f t="shared" si="304"/>
        <v>10</v>
      </c>
      <c r="P1173"/>
    </row>
    <row r="1174" spans="1:16" ht="24">
      <c r="A1174" s="243" t="s">
        <v>94</v>
      </c>
      <c r="B1174" s="244" t="str">
        <f>Assets!$B$11</f>
        <v>Mobile ‘smart’ devices</v>
      </c>
      <c r="C1174" s="245">
        <f>VLOOKUP(A1174,Assets!$B$28:$C$47,2,FALSE)</f>
        <v>4.2</v>
      </c>
      <c r="D1174" s="244" t="s">
        <v>379</v>
      </c>
      <c r="E1174" s="246" t="str">
        <f t="shared" si="297"/>
        <v>V21</v>
      </c>
      <c r="F1174" s="246" t="str">
        <f t="shared" si="298"/>
        <v>V21</v>
      </c>
      <c r="G1174" s="253" t="str">
        <f t="shared" si="299"/>
        <v>A6V21</v>
      </c>
      <c r="H1174" s="270">
        <f>VLOOKUP(G1174,'Assets+Vulnerabilities'!$H$4:$I$318,2,FALSE)</f>
        <v>4</v>
      </c>
      <c r="I1174" s="255" t="s">
        <v>151</v>
      </c>
      <c r="J1174" s="246" t="str">
        <f t="shared" si="300"/>
        <v>T5.</v>
      </c>
      <c r="K1174" s="246" t="str">
        <f t="shared" si="301"/>
        <v>T5</v>
      </c>
      <c r="L1174" s="267">
        <f>VLOOKUP(K1174,Threats!$J$4:$K$33,2,FALSE)</f>
        <v>3</v>
      </c>
      <c r="M1174" s="178" t="str">
        <f t="shared" si="302"/>
        <v>A6.V21.T5</v>
      </c>
      <c r="N1174" s="297">
        <f t="shared" si="305"/>
        <v>9.1999999999999993</v>
      </c>
      <c r="O1174" s="273">
        <f t="shared" si="304"/>
        <v>9</v>
      </c>
      <c r="P1174"/>
    </row>
    <row r="1175" spans="1:16" ht="24">
      <c r="A1175" s="243" t="s">
        <v>94</v>
      </c>
      <c r="B1175" s="244" t="str">
        <f>Assets!$B$11</f>
        <v>Mobile ‘smart’ devices</v>
      </c>
      <c r="C1175" s="245">
        <f>VLOOKUP(A1175,Assets!$B$28:$C$47,2,FALSE)</f>
        <v>4.2</v>
      </c>
      <c r="D1175" s="244" t="s">
        <v>379</v>
      </c>
      <c r="E1175" s="246" t="str">
        <f t="shared" si="297"/>
        <v>V21</v>
      </c>
      <c r="F1175" s="246" t="str">
        <f t="shared" si="298"/>
        <v>V21</v>
      </c>
      <c r="G1175" s="253" t="str">
        <f t="shared" si="299"/>
        <v>A6V21</v>
      </c>
      <c r="H1175" s="270">
        <f>VLOOKUP(G1175,'Assets+Vulnerabilities'!$H$4:$I$318,2,FALSE)</f>
        <v>4</v>
      </c>
      <c r="I1175" s="255" t="s">
        <v>431</v>
      </c>
      <c r="J1175" s="246" t="str">
        <f t="shared" si="300"/>
        <v>T6.</v>
      </c>
      <c r="K1175" s="246" t="str">
        <f t="shared" si="301"/>
        <v>T6</v>
      </c>
      <c r="L1175" s="267">
        <f>VLOOKUP(K1175,Threats!$J$4:$K$33,2,FALSE)</f>
        <v>4</v>
      </c>
      <c r="M1175" s="178" t="str">
        <f t="shared" si="302"/>
        <v>A6.V21.T6</v>
      </c>
      <c r="N1175" s="297">
        <f t="shared" ref="N1175:N1176" si="308">C1175+H1175+L1175-3</f>
        <v>9.1999999999999993</v>
      </c>
      <c r="O1175" s="273">
        <f t="shared" si="304"/>
        <v>9</v>
      </c>
      <c r="P1175"/>
    </row>
    <row r="1176" spans="1:16" ht="36">
      <c r="A1176" s="243" t="s">
        <v>94</v>
      </c>
      <c r="B1176" s="244" t="str">
        <f>Assets!$B$11</f>
        <v>Mobile ‘smart’ devices</v>
      </c>
      <c r="C1176" s="245">
        <f>VLOOKUP(A1176,Assets!$B$28:$C$47,2,FALSE)</f>
        <v>4.2</v>
      </c>
      <c r="D1176" s="244" t="s">
        <v>379</v>
      </c>
      <c r="E1176" s="246" t="str">
        <f t="shared" si="297"/>
        <v>V21</v>
      </c>
      <c r="F1176" s="246" t="str">
        <f t="shared" si="298"/>
        <v>V21</v>
      </c>
      <c r="G1176" s="253" t="str">
        <f t="shared" si="299"/>
        <v>A6V21</v>
      </c>
      <c r="H1176" s="270">
        <f>VLOOKUP(G1176,'Assets+Vulnerabilities'!$H$4:$I$318,2,FALSE)</f>
        <v>4</v>
      </c>
      <c r="I1176" s="255" t="s">
        <v>417</v>
      </c>
      <c r="J1176" s="246" t="str">
        <f t="shared" si="300"/>
        <v>T8.</v>
      </c>
      <c r="K1176" s="246" t="str">
        <f t="shared" si="301"/>
        <v>T8</v>
      </c>
      <c r="L1176" s="267">
        <f>VLOOKUP(K1176,Threats!$J$4:$K$33,2,FALSE)</f>
        <v>4</v>
      </c>
      <c r="M1176" s="178" t="str">
        <f t="shared" si="302"/>
        <v>A6.V21.T8</v>
      </c>
      <c r="N1176" s="297">
        <f t="shared" si="308"/>
        <v>9.1999999999999993</v>
      </c>
      <c r="O1176" s="273">
        <f t="shared" si="304"/>
        <v>9</v>
      </c>
      <c r="P1176"/>
    </row>
    <row r="1177" spans="1:16" ht="24">
      <c r="A1177" s="243" t="s">
        <v>94</v>
      </c>
      <c r="B1177" s="244" t="str">
        <f>Assets!$B$11</f>
        <v>Mobile ‘smart’ devices</v>
      </c>
      <c r="C1177" s="245">
        <f>VLOOKUP(A1177,Assets!$B$28:$C$47,2,FALSE)</f>
        <v>4.2</v>
      </c>
      <c r="D1177" s="244" t="s">
        <v>379</v>
      </c>
      <c r="E1177" s="246" t="str">
        <f t="shared" si="297"/>
        <v>V21</v>
      </c>
      <c r="F1177" s="246" t="str">
        <f t="shared" si="298"/>
        <v>V21</v>
      </c>
      <c r="G1177" s="253" t="str">
        <f t="shared" si="299"/>
        <v>A6V21</v>
      </c>
      <c r="H1177" s="270">
        <f>VLOOKUP(G1177,'Assets+Vulnerabilities'!$H$4:$I$318,2,FALSE)</f>
        <v>4</v>
      </c>
      <c r="I1177" s="255" t="s">
        <v>409</v>
      </c>
      <c r="J1177" s="246" t="str">
        <f t="shared" si="300"/>
        <v>T14</v>
      </c>
      <c r="K1177" s="246" t="str">
        <f t="shared" si="301"/>
        <v>T14</v>
      </c>
      <c r="L1177" s="267">
        <f>VLOOKUP(K1177,Threats!$J$4:$K$33,2,FALSE)</f>
        <v>4</v>
      </c>
      <c r="M1177" s="178" t="str">
        <f t="shared" si="302"/>
        <v>A6.V21.T14</v>
      </c>
      <c r="N1177" s="297">
        <f t="shared" si="305"/>
        <v>10.199999999999999</v>
      </c>
      <c r="O1177" s="273">
        <f t="shared" si="304"/>
        <v>10</v>
      </c>
      <c r="P1177"/>
    </row>
    <row r="1178" spans="1:16" ht="24">
      <c r="A1178" s="243" t="s">
        <v>94</v>
      </c>
      <c r="B1178" s="244" t="str">
        <f>Assets!$B$11</f>
        <v>Mobile ‘smart’ devices</v>
      </c>
      <c r="C1178" s="245">
        <f>VLOOKUP(A1178,Assets!$B$28:$C$47,2,FALSE)</f>
        <v>4.2</v>
      </c>
      <c r="D1178" s="244" t="s">
        <v>389</v>
      </c>
      <c r="E1178" s="246" t="str">
        <f t="shared" si="297"/>
        <v>V22</v>
      </c>
      <c r="F1178" s="246" t="str">
        <f t="shared" si="298"/>
        <v>V22</v>
      </c>
      <c r="G1178" s="253" t="str">
        <f t="shared" si="299"/>
        <v>A6V22</v>
      </c>
      <c r="H1178" s="270">
        <f>VLOOKUP(G1178,'Assets+Vulnerabilities'!$H$4:$I$318,2,FALSE)</f>
        <v>2</v>
      </c>
      <c r="I1178" s="255" t="s">
        <v>424</v>
      </c>
      <c r="J1178" s="246" t="str">
        <f t="shared" si="300"/>
        <v>T18</v>
      </c>
      <c r="K1178" s="246" t="str">
        <f t="shared" si="301"/>
        <v>T18</v>
      </c>
      <c r="L1178" s="267">
        <f>VLOOKUP(K1178,Threats!$J$4:$K$33,2,FALSE)</f>
        <v>2</v>
      </c>
      <c r="M1178" s="178" t="str">
        <f t="shared" si="302"/>
        <v>A6.V22.T18</v>
      </c>
      <c r="N1178" s="297">
        <f t="shared" si="305"/>
        <v>6.1999999999999993</v>
      </c>
      <c r="O1178" s="273">
        <f t="shared" si="304"/>
        <v>6</v>
      </c>
      <c r="P1178"/>
    </row>
    <row r="1179" spans="1:16" ht="48">
      <c r="A1179" s="243" t="s">
        <v>94</v>
      </c>
      <c r="B1179" s="244" t="str">
        <f>Assets!$B$11</f>
        <v>Mobile ‘smart’ devices</v>
      </c>
      <c r="C1179" s="245">
        <f>VLOOKUP(A1179,Assets!$B$28:$C$47,2,FALSE)</f>
        <v>4.2</v>
      </c>
      <c r="D1179" s="244" t="s">
        <v>389</v>
      </c>
      <c r="E1179" s="246" t="str">
        <f t="shared" si="297"/>
        <v>V22</v>
      </c>
      <c r="F1179" s="246" t="str">
        <f t="shared" si="298"/>
        <v>V22</v>
      </c>
      <c r="G1179" s="253" t="str">
        <f t="shared" si="299"/>
        <v>A6V22</v>
      </c>
      <c r="H1179" s="270">
        <f>VLOOKUP(G1179,'Assets+Vulnerabilities'!$H$4:$I$318,2,FALSE)</f>
        <v>2</v>
      </c>
      <c r="I1179" s="255" t="s">
        <v>479</v>
      </c>
      <c r="J1179" s="246" t="str">
        <f t="shared" si="300"/>
        <v>T13</v>
      </c>
      <c r="K1179" s="246" t="str">
        <f t="shared" si="301"/>
        <v>T13</v>
      </c>
      <c r="L1179" s="267">
        <f>VLOOKUP(K1179,Threats!$J$4:$K$33,2,FALSE)</f>
        <v>4</v>
      </c>
      <c r="M1179" s="178" t="str">
        <f t="shared" si="302"/>
        <v>A6.V22.T13</v>
      </c>
      <c r="N1179" s="297">
        <f t="shared" si="305"/>
        <v>8.1999999999999993</v>
      </c>
      <c r="O1179" s="273">
        <f t="shared" si="304"/>
        <v>8</v>
      </c>
      <c r="P1179"/>
    </row>
    <row r="1180" spans="1:16" ht="24">
      <c r="A1180" s="243" t="s">
        <v>94</v>
      </c>
      <c r="B1180" s="244" t="str">
        <f>Assets!$B$11</f>
        <v>Mobile ‘smart’ devices</v>
      </c>
      <c r="C1180" s="245">
        <f>VLOOKUP(A1180,Assets!$B$28:$C$47,2,FALSE)</f>
        <v>4.2</v>
      </c>
      <c r="D1180" s="244" t="s">
        <v>395</v>
      </c>
      <c r="E1180" s="246" t="str">
        <f t="shared" si="297"/>
        <v>V31</v>
      </c>
      <c r="F1180" s="246" t="str">
        <f t="shared" si="298"/>
        <v>V31</v>
      </c>
      <c r="G1180" s="253" t="str">
        <f t="shared" si="299"/>
        <v>A6V31</v>
      </c>
      <c r="H1180" s="270">
        <f>VLOOKUP(G1180,'Assets+Vulnerabilities'!$H$4:$I$318,2,FALSE)</f>
        <v>3</v>
      </c>
      <c r="I1180" s="255" t="s">
        <v>411</v>
      </c>
      <c r="J1180" s="246" t="str">
        <f t="shared" si="300"/>
        <v>T4.</v>
      </c>
      <c r="K1180" s="246" t="str">
        <f t="shared" si="301"/>
        <v>T4</v>
      </c>
      <c r="L1180" s="267">
        <f>VLOOKUP(K1180,Threats!$J$4:$K$33,2,FALSE)</f>
        <v>3</v>
      </c>
      <c r="M1180" s="178" t="str">
        <f t="shared" si="302"/>
        <v>A6.V31.T4</v>
      </c>
      <c r="N1180" s="297">
        <f>C1180+H1180+L1180-3</f>
        <v>7.1999999999999993</v>
      </c>
      <c r="O1180" s="273">
        <f t="shared" si="304"/>
        <v>7</v>
      </c>
      <c r="P1180"/>
    </row>
    <row r="1181" spans="1:16" ht="24">
      <c r="A1181" s="243" t="s">
        <v>94</v>
      </c>
      <c r="B1181" s="244" t="str">
        <f>Assets!$B$11</f>
        <v>Mobile ‘smart’ devices</v>
      </c>
      <c r="C1181" s="245">
        <f>VLOOKUP(A1181,Assets!$B$28:$C$47,2,FALSE)</f>
        <v>4.2</v>
      </c>
      <c r="D1181" s="244" t="s">
        <v>395</v>
      </c>
      <c r="E1181" s="246" t="str">
        <f t="shared" si="297"/>
        <v>V31</v>
      </c>
      <c r="F1181" s="246" t="str">
        <f t="shared" si="298"/>
        <v>V31</v>
      </c>
      <c r="G1181" s="253" t="str">
        <f t="shared" si="299"/>
        <v>A6V31</v>
      </c>
      <c r="H1181" s="270">
        <f>VLOOKUP(G1181,'Assets+Vulnerabilities'!$H$4:$I$318,2,FALSE)</f>
        <v>3</v>
      </c>
      <c r="I1181" s="255" t="s">
        <v>151</v>
      </c>
      <c r="J1181" s="246" t="str">
        <f t="shared" si="300"/>
        <v>T5.</v>
      </c>
      <c r="K1181" s="246" t="str">
        <f t="shared" si="301"/>
        <v>T5</v>
      </c>
      <c r="L1181" s="267">
        <f>VLOOKUP(K1181,Threats!$J$4:$K$33,2,FALSE)</f>
        <v>3</v>
      </c>
      <c r="M1181" s="178" t="str">
        <f t="shared" si="302"/>
        <v>A6.V31.T5</v>
      </c>
      <c r="N1181" s="297">
        <f t="shared" si="305"/>
        <v>8.1999999999999993</v>
      </c>
      <c r="O1181" s="273">
        <f t="shared" si="304"/>
        <v>8</v>
      </c>
      <c r="P1181"/>
    </row>
    <row r="1182" spans="1:16" ht="24">
      <c r="A1182" s="243" t="s">
        <v>94</v>
      </c>
      <c r="B1182" s="244" t="str">
        <f>Assets!$B$11</f>
        <v>Mobile ‘smart’ devices</v>
      </c>
      <c r="C1182" s="245">
        <f>VLOOKUP(A1182,Assets!$B$28:$C$47,2,FALSE)</f>
        <v>4.2</v>
      </c>
      <c r="D1182" s="244" t="s">
        <v>395</v>
      </c>
      <c r="E1182" s="246" t="str">
        <f t="shared" si="297"/>
        <v>V31</v>
      </c>
      <c r="F1182" s="246" t="str">
        <f t="shared" si="298"/>
        <v>V31</v>
      </c>
      <c r="G1182" s="253" t="str">
        <f t="shared" si="299"/>
        <v>A6V31</v>
      </c>
      <c r="H1182" s="270">
        <f>VLOOKUP(G1182,'Assets+Vulnerabilities'!$H$4:$I$318,2,FALSE)</f>
        <v>3</v>
      </c>
      <c r="I1182" s="255" t="s">
        <v>431</v>
      </c>
      <c r="J1182" s="246" t="str">
        <f t="shared" si="300"/>
        <v>T6.</v>
      </c>
      <c r="K1182" s="246" t="str">
        <f t="shared" si="301"/>
        <v>T6</v>
      </c>
      <c r="L1182" s="267">
        <f>VLOOKUP(K1182,Threats!$J$4:$K$33,2,FALSE)</f>
        <v>4</v>
      </c>
      <c r="M1182" s="178" t="str">
        <f t="shared" si="302"/>
        <v>A6.V31.T6</v>
      </c>
      <c r="N1182" s="297">
        <f t="shared" ref="N1182:N1185" si="309">C1182+H1182+L1182-3</f>
        <v>8.1999999999999993</v>
      </c>
      <c r="O1182" s="273">
        <f t="shared" si="304"/>
        <v>8</v>
      </c>
      <c r="P1182"/>
    </row>
    <row r="1183" spans="1:16" ht="24">
      <c r="A1183" s="243" t="s">
        <v>94</v>
      </c>
      <c r="B1183" s="244" t="str">
        <f>Assets!$B$11</f>
        <v>Mobile ‘smart’ devices</v>
      </c>
      <c r="C1183" s="245">
        <f>VLOOKUP(A1183,Assets!$B$28:$C$47,2,FALSE)</f>
        <v>4.2</v>
      </c>
      <c r="D1183" s="244" t="s">
        <v>395</v>
      </c>
      <c r="E1183" s="246" t="str">
        <f t="shared" si="297"/>
        <v>V31</v>
      </c>
      <c r="F1183" s="246" t="str">
        <f t="shared" si="298"/>
        <v>V31</v>
      </c>
      <c r="G1183" s="253" t="str">
        <f t="shared" si="299"/>
        <v>A6V31</v>
      </c>
      <c r="H1183" s="270">
        <f>VLOOKUP(G1183,'Assets+Vulnerabilities'!$H$4:$I$318,2,FALSE)</f>
        <v>3</v>
      </c>
      <c r="I1183" s="255" t="s">
        <v>152</v>
      </c>
      <c r="J1183" s="246" t="str">
        <f t="shared" si="300"/>
        <v>T7.</v>
      </c>
      <c r="K1183" s="246" t="str">
        <f t="shared" si="301"/>
        <v>T7</v>
      </c>
      <c r="L1183" s="267">
        <f>VLOOKUP(K1183,Threats!$J$4:$K$33,2,FALSE)</f>
        <v>4</v>
      </c>
      <c r="M1183" s="178" t="str">
        <f t="shared" si="302"/>
        <v>A6.V31.T7</v>
      </c>
      <c r="N1183" s="297">
        <f t="shared" si="309"/>
        <v>8.1999999999999993</v>
      </c>
      <c r="O1183" s="273">
        <f t="shared" si="304"/>
        <v>8</v>
      </c>
      <c r="P1183"/>
    </row>
    <row r="1184" spans="1:16" ht="36">
      <c r="A1184" s="243" t="s">
        <v>94</v>
      </c>
      <c r="B1184" s="244" t="str">
        <f>Assets!$B$11</f>
        <v>Mobile ‘smart’ devices</v>
      </c>
      <c r="C1184" s="245">
        <f>VLOOKUP(A1184,Assets!$B$28:$C$47,2,FALSE)</f>
        <v>4.2</v>
      </c>
      <c r="D1184" s="244" t="s">
        <v>395</v>
      </c>
      <c r="E1184" s="246" t="str">
        <f t="shared" si="297"/>
        <v>V31</v>
      </c>
      <c r="F1184" s="246" t="str">
        <f t="shared" si="298"/>
        <v>V31</v>
      </c>
      <c r="G1184" s="253" t="str">
        <f t="shared" si="299"/>
        <v>A6V31</v>
      </c>
      <c r="H1184" s="270">
        <f>VLOOKUP(G1184,'Assets+Vulnerabilities'!$H$4:$I$318,2,FALSE)</f>
        <v>3</v>
      </c>
      <c r="I1184" s="255" t="s">
        <v>417</v>
      </c>
      <c r="J1184" s="246" t="str">
        <f t="shared" si="300"/>
        <v>T8.</v>
      </c>
      <c r="K1184" s="246" t="str">
        <f t="shared" si="301"/>
        <v>T8</v>
      </c>
      <c r="L1184" s="267">
        <f>VLOOKUP(K1184,Threats!$J$4:$K$33,2,FALSE)</f>
        <v>4</v>
      </c>
      <c r="M1184" s="178" t="str">
        <f t="shared" si="302"/>
        <v>A6.V31.T8</v>
      </c>
      <c r="N1184" s="297">
        <f t="shared" si="309"/>
        <v>8.1999999999999993</v>
      </c>
      <c r="O1184" s="273">
        <f t="shared" si="304"/>
        <v>8</v>
      </c>
      <c r="P1184"/>
    </row>
    <row r="1185" spans="1:16" ht="24">
      <c r="A1185" s="243" t="s">
        <v>94</v>
      </c>
      <c r="B1185" s="244" t="str">
        <f>Assets!$B$11</f>
        <v>Mobile ‘smart’ devices</v>
      </c>
      <c r="C1185" s="245">
        <f>VLOOKUP(A1185,Assets!$B$28:$C$47,2,FALSE)</f>
        <v>4.2</v>
      </c>
      <c r="D1185" s="244" t="s">
        <v>395</v>
      </c>
      <c r="E1185" s="246" t="str">
        <f t="shared" si="297"/>
        <v>V31</v>
      </c>
      <c r="F1185" s="246" t="str">
        <f t="shared" si="298"/>
        <v>V31</v>
      </c>
      <c r="G1185" s="253" t="str">
        <f t="shared" si="299"/>
        <v>A6V31</v>
      </c>
      <c r="H1185" s="270">
        <f>VLOOKUP(G1185,'Assets+Vulnerabilities'!$H$4:$I$318,2,FALSE)</f>
        <v>3</v>
      </c>
      <c r="I1185" s="255" t="s">
        <v>436</v>
      </c>
      <c r="J1185" s="246" t="str">
        <f t="shared" si="300"/>
        <v>T10</v>
      </c>
      <c r="K1185" s="246" t="str">
        <f t="shared" si="301"/>
        <v>T10</v>
      </c>
      <c r="L1185" s="267">
        <f>VLOOKUP(K1185,Threats!$J$4:$K$33,2,FALSE)</f>
        <v>4</v>
      </c>
      <c r="M1185" s="178" t="str">
        <f t="shared" si="302"/>
        <v>A6.V31.T10</v>
      </c>
      <c r="N1185" s="297">
        <f t="shared" si="309"/>
        <v>8.1999999999999993</v>
      </c>
      <c r="O1185" s="273">
        <f t="shared" si="304"/>
        <v>8</v>
      </c>
      <c r="P1185"/>
    </row>
    <row r="1186" spans="1:16" ht="24">
      <c r="A1186" s="243" t="s">
        <v>94</v>
      </c>
      <c r="B1186" s="244" t="str">
        <f>Assets!$B$11</f>
        <v>Mobile ‘smart’ devices</v>
      </c>
      <c r="C1186" s="245">
        <f>VLOOKUP(A1186,Assets!$B$28:$C$47,2,FALSE)</f>
        <v>4.2</v>
      </c>
      <c r="D1186" s="244" t="s">
        <v>395</v>
      </c>
      <c r="E1186" s="246" t="str">
        <f t="shared" si="297"/>
        <v>V31</v>
      </c>
      <c r="F1186" s="246" t="str">
        <f t="shared" si="298"/>
        <v>V31</v>
      </c>
      <c r="G1186" s="253" t="str">
        <f t="shared" si="299"/>
        <v>A6V31</v>
      </c>
      <c r="H1186" s="270">
        <f>VLOOKUP(G1186,'Assets+Vulnerabilities'!$H$4:$I$318,2,FALSE)</f>
        <v>3</v>
      </c>
      <c r="I1186" s="255" t="s">
        <v>422</v>
      </c>
      <c r="J1186" s="246" t="str">
        <f t="shared" si="300"/>
        <v>T15</v>
      </c>
      <c r="K1186" s="246" t="str">
        <f t="shared" si="301"/>
        <v>T15</v>
      </c>
      <c r="L1186" s="267">
        <f>VLOOKUP(K1186,Threats!$J$4:$K$33,2,FALSE)</f>
        <v>3</v>
      </c>
      <c r="M1186" s="178" t="str">
        <f t="shared" si="302"/>
        <v>A6.V31.T15</v>
      </c>
      <c r="N1186" s="297">
        <f t="shared" si="305"/>
        <v>8.1999999999999993</v>
      </c>
      <c r="O1186" s="273">
        <f t="shared" si="304"/>
        <v>8</v>
      </c>
      <c r="P1186"/>
    </row>
    <row r="1187" spans="1:16" ht="36">
      <c r="A1187" s="243" t="s">
        <v>94</v>
      </c>
      <c r="B1187" s="244" t="str">
        <f>Assets!$B$11</f>
        <v>Mobile ‘smart’ devices</v>
      </c>
      <c r="C1187" s="245">
        <f>VLOOKUP(A1187,Assets!$B$28:$C$47,2,FALSE)</f>
        <v>4.2</v>
      </c>
      <c r="D1187" s="244" t="s">
        <v>395</v>
      </c>
      <c r="E1187" s="246" t="str">
        <f t="shared" si="297"/>
        <v>V31</v>
      </c>
      <c r="F1187" s="246" t="str">
        <f t="shared" si="298"/>
        <v>V31</v>
      </c>
      <c r="G1187" s="253" t="str">
        <f t="shared" si="299"/>
        <v>A6V31</v>
      </c>
      <c r="H1187" s="270">
        <f>VLOOKUP(G1187,'Assets+Vulnerabilities'!$H$4:$I$318,2,FALSE)</f>
        <v>3</v>
      </c>
      <c r="I1187" s="255" t="s">
        <v>432</v>
      </c>
      <c r="J1187" s="246" t="str">
        <f t="shared" si="300"/>
        <v>T20</v>
      </c>
      <c r="K1187" s="246" t="str">
        <f t="shared" si="301"/>
        <v>T20</v>
      </c>
      <c r="L1187" s="267">
        <f>VLOOKUP(K1187,Threats!$J$4:$K$33,2,FALSE)</f>
        <v>3</v>
      </c>
      <c r="M1187" s="178" t="str">
        <f t="shared" si="302"/>
        <v>A6.V31.T20</v>
      </c>
      <c r="N1187" s="297">
        <f t="shared" si="305"/>
        <v>8.1999999999999993</v>
      </c>
      <c r="O1187" s="273">
        <f t="shared" si="304"/>
        <v>8</v>
      </c>
      <c r="P1187"/>
    </row>
    <row r="1188" spans="1:16" ht="24">
      <c r="A1188" s="243" t="s">
        <v>94</v>
      </c>
      <c r="B1188" s="244" t="str">
        <f>Assets!$B$11</f>
        <v>Mobile ‘smart’ devices</v>
      </c>
      <c r="C1188" s="245">
        <f>VLOOKUP(A1188,Assets!$B$28:$C$47,2,FALSE)</f>
        <v>4.2</v>
      </c>
      <c r="D1188" s="244" t="s">
        <v>395</v>
      </c>
      <c r="E1188" s="246" t="str">
        <f t="shared" si="297"/>
        <v>V31</v>
      </c>
      <c r="F1188" s="246" t="str">
        <f t="shared" si="298"/>
        <v>V31</v>
      </c>
      <c r="G1188" s="253" t="str">
        <f t="shared" si="299"/>
        <v>A6V31</v>
      </c>
      <c r="H1188" s="270">
        <f>VLOOKUP(G1188,'Assets+Vulnerabilities'!$H$4:$I$318,2,FALSE)</f>
        <v>3</v>
      </c>
      <c r="I1188" s="255" t="s">
        <v>434</v>
      </c>
      <c r="J1188" s="246" t="str">
        <f t="shared" si="300"/>
        <v>T24</v>
      </c>
      <c r="K1188" s="246" t="str">
        <f t="shared" si="301"/>
        <v>T24</v>
      </c>
      <c r="L1188" s="267">
        <f>VLOOKUP(K1188,Threats!$J$4:$K$33,2,FALSE)</f>
        <v>3</v>
      </c>
      <c r="M1188" s="178" t="str">
        <f t="shared" si="302"/>
        <v>A6.V31.T24</v>
      </c>
      <c r="N1188" s="297">
        <f t="shared" si="305"/>
        <v>8.1999999999999993</v>
      </c>
      <c r="O1188" s="273">
        <f t="shared" si="304"/>
        <v>8</v>
      </c>
      <c r="P1188"/>
    </row>
    <row r="1189" spans="1:16" ht="24">
      <c r="A1189" s="243" t="s">
        <v>94</v>
      </c>
      <c r="B1189" s="244" t="str">
        <f>Assets!$B$11</f>
        <v>Mobile ‘smart’ devices</v>
      </c>
      <c r="C1189" s="245">
        <f>VLOOKUP(A1189,Assets!$B$28:$C$47,2,FALSE)</f>
        <v>4.2</v>
      </c>
      <c r="D1189" s="244" t="s">
        <v>382</v>
      </c>
      <c r="E1189" s="246" t="str">
        <f t="shared" si="297"/>
        <v>V38</v>
      </c>
      <c r="F1189" s="246" t="str">
        <f t="shared" si="298"/>
        <v>V38</v>
      </c>
      <c r="G1189" s="253" t="str">
        <f t="shared" si="299"/>
        <v>A6V38</v>
      </c>
      <c r="H1189" s="270">
        <f>VLOOKUP(G1189,'Assets+Vulnerabilities'!$H$4:$I$318,2,FALSE)</f>
        <v>3</v>
      </c>
      <c r="I1189" s="255" t="s">
        <v>436</v>
      </c>
      <c r="J1189" s="246" t="str">
        <f t="shared" si="300"/>
        <v>T10</v>
      </c>
      <c r="K1189" s="246" t="str">
        <f t="shared" si="301"/>
        <v>T10</v>
      </c>
      <c r="L1189" s="267">
        <f>VLOOKUP(K1189,Threats!$J$4:$K$33,2,FALSE)</f>
        <v>4</v>
      </c>
      <c r="M1189" s="178" t="str">
        <f t="shared" si="302"/>
        <v>A6.V38.T10</v>
      </c>
      <c r="N1189" s="297">
        <f t="shared" ref="N1189:N1191" si="310">C1189+H1189+L1189-3</f>
        <v>8.1999999999999993</v>
      </c>
      <c r="O1189" s="273">
        <f t="shared" si="304"/>
        <v>8</v>
      </c>
      <c r="P1189"/>
    </row>
    <row r="1190" spans="1:16" ht="24">
      <c r="A1190" s="243" t="s">
        <v>94</v>
      </c>
      <c r="B1190" s="244" t="str">
        <f>Assets!$B$11</f>
        <v>Mobile ‘smart’ devices</v>
      </c>
      <c r="C1190" s="245">
        <f>VLOOKUP(A1190,Assets!$B$28:$C$47,2,FALSE)</f>
        <v>4.2</v>
      </c>
      <c r="D1190" s="244" t="s">
        <v>382</v>
      </c>
      <c r="E1190" s="246" t="str">
        <f t="shared" si="297"/>
        <v>V38</v>
      </c>
      <c r="F1190" s="246" t="str">
        <f t="shared" si="298"/>
        <v>V38</v>
      </c>
      <c r="G1190" s="253" t="str">
        <f t="shared" si="299"/>
        <v>A6V38</v>
      </c>
      <c r="H1190" s="270">
        <f>VLOOKUP(G1190,'Assets+Vulnerabilities'!$H$4:$I$318,2,FALSE)</f>
        <v>3</v>
      </c>
      <c r="I1190" s="255" t="s">
        <v>406</v>
      </c>
      <c r="J1190" s="246" t="str">
        <f t="shared" si="300"/>
        <v>T11</v>
      </c>
      <c r="K1190" s="246" t="str">
        <f t="shared" si="301"/>
        <v>T11</v>
      </c>
      <c r="L1190" s="267">
        <f>VLOOKUP(K1190,Threats!$J$4:$K$33,2,FALSE)</f>
        <v>3</v>
      </c>
      <c r="M1190" s="178" t="str">
        <f t="shared" si="302"/>
        <v>A6.V38.T11</v>
      </c>
      <c r="N1190" s="297">
        <f t="shared" si="310"/>
        <v>7.1999999999999993</v>
      </c>
      <c r="O1190" s="273">
        <f t="shared" si="304"/>
        <v>7</v>
      </c>
      <c r="P1190"/>
    </row>
    <row r="1191" spans="1:16" ht="24">
      <c r="A1191" s="243" t="s">
        <v>94</v>
      </c>
      <c r="B1191" s="244" t="str">
        <f>Assets!$B$11</f>
        <v>Mobile ‘smart’ devices</v>
      </c>
      <c r="C1191" s="245">
        <f>VLOOKUP(A1191,Assets!$B$28:$C$47,2,FALSE)</f>
        <v>4.2</v>
      </c>
      <c r="D1191" s="244" t="s">
        <v>382</v>
      </c>
      <c r="E1191" s="246" t="str">
        <f t="shared" si="297"/>
        <v>V38</v>
      </c>
      <c r="F1191" s="246" t="str">
        <f t="shared" si="298"/>
        <v>V38</v>
      </c>
      <c r="G1191" s="253" t="str">
        <f t="shared" si="299"/>
        <v>A6V38</v>
      </c>
      <c r="H1191" s="270">
        <f>VLOOKUP(G1191,'Assets+Vulnerabilities'!$H$4:$I$318,2,FALSE)</f>
        <v>3</v>
      </c>
      <c r="I1191" s="255" t="s">
        <v>480</v>
      </c>
      <c r="J1191" s="246" t="str">
        <f t="shared" si="300"/>
        <v>T12</v>
      </c>
      <c r="K1191" s="246" t="str">
        <f t="shared" si="301"/>
        <v>T12</v>
      </c>
      <c r="L1191" s="267">
        <f>VLOOKUP(K1191,Threats!$J$4:$K$33,2,FALSE)</f>
        <v>4</v>
      </c>
      <c r="M1191" s="178" t="str">
        <f t="shared" si="302"/>
        <v>A6.V38.T12</v>
      </c>
      <c r="N1191" s="297">
        <f t="shared" si="310"/>
        <v>8.1999999999999993</v>
      </c>
      <c r="O1191" s="273">
        <f t="shared" si="304"/>
        <v>8</v>
      </c>
      <c r="P1191"/>
    </row>
    <row r="1192" spans="1:16" ht="48">
      <c r="A1192" s="243" t="s">
        <v>94</v>
      </c>
      <c r="B1192" s="244" t="str">
        <f>Assets!$B$11</f>
        <v>Mobile ‘smart’ devices</v>
      </c>
      <c r="C1192" s="245">
        <f>VLOOKUP(A1192,Assets!$B$28:$C$47,2,FALSE)</f>
        <v>4.2</v>
      </c>
      <c r="D1192" s="244" t="s">
        <v>382</v>
      </c>
      <c r="E1192" s="246" t="str">
        <f t="shared" si="297"/>
        <v>V38</v>
      </c>
      <c r="F1192" s="246" t="str">
        <f t="shared" si="298"/>
        <v>V38</v>
      </c>
      <c r="G1192" s="253" t="str">
        <f t="shared" si="299"/>
        <v>A6V38</v>
      </c>
      <c r="H1192" s="270">
        <f>VLOOKUP(G1192,'Assets+Vulnerabilities'!$H$4:$I$318,2,FALSE)</f>
        <v>3</v>
      </c>
      <c r="I1192" s="255" t="s">
        <v>479</v>
      </c>
      <c r="J1192" s="246" t="str">
        <f t="shared" si="300"/>
        <v>T13</v>
      </c>
      <c r="K1192" s="246" t="str">
        <f t="shared" si="301"/>
        <v>T13</v>
      </c>
      <c r="L1192" s="267">
        <f>VLOOKUP(K1192,Threats!$J$4:$K$33,2,FALSE)</f>
        <v>4</v>
      </c>
      <c r="M1192" s="178" t="str">
        <f t="shared" si="302"/>
        <v>A6.V38.T13</v>
      </c>
      <c r="N1192" s="297">
        <f t="shared" si="305"/>
        <v>9.1999999999999993</v>
      </c>
      <c r="O1192" s="273">
        <f t="shared" si="304"/>
        <v>9</v>
      </c>
      <c r="P1192"/>
    </row>
    <row r="1193" spans="1:16" ht="24">
      <c r="A1193" s="243" t="s">
        <v>94</v>
      </c>
      <c r="B1193" s="244" t="str">
        <f>Assets!$B$11</f>
        <v>Mobile ‘smart’ devices</v>
      </c>
      <c r="C1193" s="245">
        <f>VLOOKUP(A1193,Assets!$B$28:$C$47,2,FALSE)</f>
        <v>4.2</v>
      </c>
      <c r="D1193" s="244" t="s">
        <v>382</v>
      </c>
      <c r="E1193" s="246" t="str">
        <f t="shared" si="297"/>
        <v>V38</v>
      </c>
      <c r="F1193" s="246" t="str">
        <f t="shared" si="298"/>
        <v>V38</v>
      </c>
      <c r="G1193" s="253" t="str">
        <f t="shared" si="299"/>
        <v>A6V38</v>
      </c>
      <c r="H1193" s="270">
        <f>VLOOKUP(G1193,'Assets+Vulnerabilities'!$H$4:$I$318,2,FALSE)</f>
        <v>3</v>
      </c>
      <c r="I1193" s="255" t="s">
        <v>420</v>
      </c>
      <c r="J1193" s="246" t="str">
        <f t="shared" si="300"/>
        <v>T30</v>
      </c>
      <c r="K1193" s="246" t="str">
        <f t="shared" si="301"/>
        <v>T30</v>
      </c>
      <c r="L1193" s="267">
        <f>VLOOKUP(K1193,Threats!$J$4:$K$33,2,FALSE)</f>
        <v>4</v>
      </c>
      <c r="M1193" s="178" t="str">
        <f t="shared" si="302"/>
        <v>A6.V38.T30</v>
      </c>
      <c r="N1193" s="297">
        <f>C1193+H1193+L1193-3</f>
        <v>8.1999999999999993</v>
      </c>
      <c r="O1193" s="273">
        <f t="shared" si="304"/>
        <v>8</v>
      </c>
      <c r="P1193"/>
    </row>
    <row r="1194" spans="1:16" ht="24">
      <c r="A1194" s="243" t="s">
        <v>94</v>
      </c>
      <c r="B1194" s="244" t="str">
        <f>Assets!$B$11</f>
        <v>Mobile ‘smart’ devices</v>
      </c>
      <c r="C1194" s="245">
        <f>VLOOKUP(A1194,Assets!$B$28:$C$47,2,FALSE)</f>
        <v>4.2</v>
      </c>
      <c r="D1194" s="244" t="s">
        <v>387</v>
      </c>
      <c r="E1194" s="246" t="str">
        <f t="shared" si="297"/>
        <v>V10</v>
      </c>
      <c r="F1194" s="246" t="str">
        <f t="shared" si="298"/>
        <v>V10</v>
      </c>
      <c r="G1194" s="253" t="str">
        <f t="shared" si="299"/>
        <v>A6V10</v>
      </c>
      <c r="H1194" s="270">
        <f>VLOOKUP(G1194,'Assets+Vulnerabilities'!$H$4:$I$318,2,FALSE)</f>
        <v>3</v>
      </c>
      <c r="I1194" s="255" t="s">
        <v>410</v>
      </c>
      <c r="J1194" s="246" t="str">
        <f t="shared" si="300"/>
        <v>T1.</v>
      </c>
      <c r="K1194" s="246" t="str">
        <f t="shared" si="301"/>
        <v>T1</v>
      </c>
      <c r="L1194" s="267">
        <f>VLOOKUP(K1194,Threats!$J$4:$K$33,2,FALSE)</f>
        <v>3</v>
      </c>
      <c r="M1194" s="178" t="str">
        <f t="shared" si="302"/>
        <v>A6.V10.T1</v>
      </c>
      <c r="N1194" s="297">
        <f t="shared" si="305"/>
        <v>8.1999999999999993</v>
      </c>
      <c r="O1194" s="273">
        <f t="shared" si="304"/>
        <v>8</v>
      </c>
      <c r="P1194"/>
    </row>
    <row r="1195" spans="1:16" ht="24">
      <c r="A1195" s="243" t="s">
        <v>94</v>
      </c>
      <c r="B1195" s="244" t="str">
        <f>Assets!$B$11</f>
        <v>Mobile ‘smart’ devices</v>
      </c>
      <c r="C1195" s="245">
        <f>VLOOKUP(A1195,Assets!$B$28:$C$47,2,FALSE)</f>
        <v>4.2</v>
      </c>
      <c r="D1195" s="244" t="s">
        <v>387</v>
      </c>
      <c r="E1195" s="246" t="str">
        <f t="shared" si="297"/>
        <v>V10</v>
      </c>
      <c r="F1195" s="246" t="str">
        <f t="shared" si="298"/>
        <v>V10</v>
      </c>
      <c r="G1195" s="253" t="str">
        <f t="shared" si="299"/>
        <v>A6V10</v>
      </c>
      <c r="H1195" s="270">
        <f>VLOOKUP(G1195,'Assets+Vulnerabilities'!$H$4:$I$318,2,FALSE)</f>
        <v>3</v>
      </c>
      <c r="I1195" s="255" t="s">
        <v>406</v>
      </c>
      <c r="J1195" s="246" t="str">
        <f t="shared" si="300"/>
        <v>T11</v>
      </c>
      <c r="K1195" s="246" t="str">
        <f t="shared" si="301"/>
        <v>T11</v>
      </c>
      <c r="L1195" s="267">
        <f>VLOOKUP(K1195,Threats!$J$4:$K$33,2,FALSE)</f>
        <v>3</v>
      </c>
      <c r="M1195" s="178" t="str">
        <f t="shared" si="302"/>
        <v>A6.V10.T11</v>
      </c>
      <c r="N1195" s="297">
        <f t="shared" ref="N1195:N1196" si="311">C1195+H1195+L1195-3</f>
        <v>7.1999999999999993</v>
      </c>
      <c r="O1195" s="273">
        <f t="shared" si="304"/>
        <v>7</v>
      </c>
      <c r="P1195"/>
    </row>
    <row r="1196" spans="1:16" ht="24">
      <c r="A1196" s="243" t="s">
        <v>94</v>
      </c>
      <c r="B1196" s="244" t="str">
        <f>Assets!$B$11</f>
        <v>Mobile ‘smart’ devices</v>
      </c>
      <c r="C1196" s="245">
        <f>VLOOKUP(A1196,Assets!$B$28:$C$47,2,FALSE)</f>
        <v>4.2</v>
      </c>
      <c r="D1196" s="244" t="s">
        <v>387</v>
      </c>
      <c r="E1196" s="246" t="str">
        <f t="shared" si="297"/>
        <v>V10</v>
      </c>
      <c r="F1196" s="246" t="str">
        <f t="shared" si="298"/>
        <v>V10</v>
      </c>
      <c r="G1196" s="253" t="str">
        <f t="shared" si="299"/>
        <v>A6V10</v>
      </c>
      <c r="H1196" s="270">
        <f>VLOOKUP(G1196,'Assets+Vulnerabilities'!$H$4:$I$318,2,FALSE)</f>
        <v>3</v>
      </c>
      <c r="I1196" s="255" t="s">
        <v>480</v>
      </c>
      <c r="J1196" s="246" t="str">
        <f t="shared" si="300"/>
        <v>T12</v>
      </c>
      <c r="K1196" s="246" t="str">
        <f t="shared" si="301"/>
        <v>T12</v>
      </c>
      <c r="L1196" s="267">
        <f>VLOOKUP(K1196,Threats!$J$4:$K$33,2,FALSE)</f>
        <v>4</v>
      </c>
      <c r="M1196" s="178" t="str">
        <f t="shared" si="302"/>
        <v>A6.V10.T12</v>
      </c>
      <c r="N1196" s="297">
        <f t="shared" si="311"/>
        <v>8.1999999999999993</v>
      </c>
      <c r="O1196" s="273">
        <f t="shared" si="304"/>
        <v>8</v>
      </c>
      <c r="P1196"/>
    </row>
    <row r="1197" spans="1:16" ht="24">
      <c r="A1197" s="243" t="s">
        <v>94</v>
      </c>
      <c r="B1197" s="244" t="str">
        <f>Assets!$B$11</f>
        <v>Mobile ‘smart’ devices</v>
      </c>
      <c r="C1197" s="245">
        <f>VLOOKUP(A1197,Assets!$B$28:$C$47,2,FALSE)</f>
        <v>4.2</v>
      </c>
      <c r="D1197" s="244" t="s">
        <v>387</v>
      </c>
      <c r="E1197" s="246" t="str">
        <f t="shared" si="297"/>
        <v>V10</v>
      </c>
      <c r="F1197" s="246" t="str">
        <f t="shared" si="298"/>
        <v>V10</v>
      </c>
      <c r="G1197" s="253" t="str">
        <f t="shared" si="299"/>
        <v>A6V10</v>
      </c>
      <c r="H1197" s="270">
        <f>VLOOKUP(G1197,'Assets+Vulnerabilities'!$H$4:$I$318,2,FALSE)</f>
        <v>3</v>
      </c>
      <c r="I1197" s="255" t="s">
        <v>412</v>
      </c>
      <c r="J1197" s="246" t="str">
        <f t="shared" si="300"/>
        <v>T22</v>
      </c>
      <c r="K1197" s="246" t="str">
        <f t="shared" si="301"/>
        <v>T22</v>
      </c>
      <c r="L1197" s="267">
        <f>VLOOKUP(K1197,Threats!$J$4:$K$33,2,FALSE)</f>
        <v>4</v>
      </c>
      <c r="M1197" s="178" t="str">
        <f t="shared" si="302"/>
        <v>A6.V10.T22</v>
      </c>
      <c r="N1197" s="297">
        <f t="shared" si="305"/>
        <v>9.1999999999999993</v>
      </c>
      <c r="O1197" s="273">
        <f t="shared" si="304"/>
        <v>9</v>
      </c>
      <c r="P1197"/>
    </row>
    <row r="1198" spans="1:16" ht="24">
      <c r="A1198" s="243" t="s">
        <v>94</v>
      </c>
      <c r="B1198" s="244" t="str">
        <f>Assets!$B$11</f>
        <v>Mobile ‘smart’ devices</v>
      </c>
      <c r="C1198" s="245">
        <f>VLOOKUP(A1198,Assets!$B$28:$C$47,2,FALSE)</f>
        <v>4.2</v>
      </c>
      <c r="D1198" s="244" t="s">
        <v>387</v>
      </c>
      <c r="E1198" s="246" t="str">
        <f t="shared" si="297"/>
        <v>V10</v>
      </c>
      <c r="F1198" s="246" t="str">
        <f t="shared" si="298"/>
        <v>V10</v>
      </c>
      <c r="G1198" s="253" t="str">
        <f t="shared" si="299"/>
        <v>A6V10</v>
      </c>
      <c r="H1198" s="270">
        <f>VLOOKUP(G1198,'Assets+Vulnerabilities'!$H$4:$I$318,2,FALSE)</f>
        <v>3</v>
      </c>
      <c r="I1198" s="255" t="s">
        <v>413</v>
      </c>
      <c r="J1198" s="246" t="str">
        <f t="shared" si="300"/>
        <v>T25</v>
      </c>
      <c r="K1198" s="246" t="str">
        <f t="shared" si="301"/>
        <v>T25</v>
      </c>
      <c r="L1198" s="267">
        <f>VLOOKUP(K1198,Threats!$J$4:$K$33,2,FALSE)</f>
        <v>3</v>
      </c>
      <c r="M1198" s="178" t="str">
        <f t="shared" si="302"/>
        <v>A6.V10.T25</v>
      </c>
      <c r="N1198" s="297">
        <f t="shared" si="305"/>
        <v>8.1999999999999993</v>
      </c>
      <c r="O1198" s="273">
        <f t="shared" si="304"/>
        <v>8</v>
      </c>
      <c r="P1198"/>
    </row>
    <row r="1199" spans="1:16" ht="24">
      <c r="A1199" s="243" t="s">
        <v>94</v>
      </c>
      <c r="B1199" s="244" t="str">
        <f>Assets!$B$11</f>
        <v>Mobile ‘smart’ devices</v>
      </c>
      <c r="C1199" s="245">
        <f>VLOOKUP(A1199,Assets!$B$28:$C$47,2,FALSE)</f>
        <v>4.2</v>
      </c>
      <c r="D1199" s="244" t="s">
        <v>387</v>
      </c>
      <c r="E1199" s="246" t="str">
        <f t="shared" si="297"/>
        <v>V10</v>
      </c>
      <c r="F1199" s="246" t="str">
        <f t="shared" si="298"/>
        <v>V10</v>
      </c>
      <c r="G1199" s="253" t="str">
        <f t="shared" si="299"/>
        <v>A6V10</v>
      </c>
      <c r="H1199" s="270">
        <f>VLOOKUP(G1199,'Assets+Vulnerabilities'!$H$4:$I$318,2,FALSE)</f>
        <v>3</v>
      </c>
      <c r="I1199" s="255" t="s">
        <v>428</v>
      </c>
      <c r="J1199" s="246" t="str">
        <f t="shared" si="300"/>
        <v>T28</v>
      </c>
      <c r="K1199" s="246" t="str">
        <f t="shared" si="301"/>
        <v>T28</v>
      </c>
      <c r="L1199" s="267">
        <f>VLOOKUP(K1199,Threats!$J$4:$K$33,2,FALSE)</f>
        <v>4</v>
      </c>
      <c r="M1199" s="178" t="str">
        <f t="shared" si="302"/>
        <v>A6.V10.T28</v>
      </c>
      <c r="N1199" s="297">
        <f t="shared" si="305"/>
        <v>9.1999999999999993</v>
      </c>
      <c r="O1199" s="273">
        <f t="shared" si="304"/>
        <v>9</v>
      </c>
      <c r="P1199"/>
    </row>
    <row r="1200" spans="1:16" ht="24">
      <c r="A1200" s="243" t="s">
        <v>94</v>
      </c>
      <c r="B1200" s="244" t="str">
        <f>Assets!$B$11</f>
        <v>Mobile ‘smart’ devices</v>
      </c>
      <c r="C1200" s="245">
        <f>VLOOKUP(A1200,Assets!$B$28:$C$47,2,FALSE)</f>
        <v>4.2</v>
      </c>
      <c r="D1200" s="244" t="s">
        <v>441</v>
      </c>
      <c r="E1200" s="246" t="str">
        <f t="shared" si="297"/>
        <v>V39</v>
      </c>
      <c r="F1200" s="246" t="str">
        <f t="shared" si="298"/>
        <v>V39</v>
      </c>
      <c r="G1200" s="253" t="str">
        <f t="shared" si="299"/>
        <v>A6V39</v>
      </c>
      <c r="H1200" s="270">
        <f>VLOOKUP(G1200,'Assets+Vulnerabilities'!$H$4:$I$318,2,FALSE)</f>
        <v>3</v>
      </c>
      <c r="I1200" s="255" t="s">
        <v>410</v>
      </c>
      <c r="J1200" s="246" t="str">
        <f t="shared" si="300"/>
        <v>T1.</v>
      </c>
      <c r="K1200" s="246" t="str">
        <f t="shared" si="301"/>
        <v>T1</v>
      </c>
      <c r="L1200" s="267">
        <f>VLOOKUP(K1200,Threats!$J$4:$K$33,2,FALSE)</f>
        <v>3</v>
      </c>
      <c r="M1200" s="178" t="str">
        <f t="shared" si="302"/>
        <v>A6.V39.T1</v>
      </c>
      <c r="N1200" s="297">
        <f t="shared" si="305"/>
        <v>8.1999999999999993</v>
      </c>
      <c r="O1200" s="273">
        <f t="shared" si="304"/>
        <v>8</v>
      </c>
      <c r="P1200"/>
    </row>
    <row r="1201" spans="1:16" ht="24">
      <c r="A1201" s="243" t="s">
        <v>94</v>
      </c>
      <c r="B1201" s="244" t="str">
        <f>Assets!$B$11</f>
        <v>Mobile ‘smart’ devices</v>
      </c>
      <c r="C1201" s="245">
        <f>VLOOKUP(A1201,Assets!$B$28:$C$47,2,FALSE)</f>
        <v>4.2</v>
      </c>
      <c r="D1201" s="244" t="s">
        <v>441</v>
      </c>
      <c r="E1201" s="246" t="str">
        <f t="shared" si="297"/>
        <v>V39</v>
      </c>
      <c r="F1201" s="246" t="str">
        <f t="shared" si="298"/>
        <v>V39</v>
      </c>
      <c r="G1201" s="253" t="str">
        <f t="shared" si="299"/>
        <v>A6V39</v>
      </c>
      <c r="H1201" s="270">
        <f>VLOOKUP(G1201,'Assets+Vulnerabilities'!$H$4:$I$318,2,FALSE)</f>
        <v>3</v>
      </c>
      <c r="I1201" s="255" t="s">
        <v>411</v>
      </c>
      <c r="J1201" s="246" t="str">
        <f t="shared" si="300"/>
        <v>T4.</v>
      </c>
      <c r="K1201" s="246" t="str">
        <f t="shared" si="301"/>
        <v>T4</v>
      </c>
      <c r="L1201" s="267">
        <f>VLOOKUP(K1201,Threats!$J$4:$K$33,2,FALSE)</f>
        <v>3</v>
      </c>
      <c r="M1201" s="178" t="str">
        <f t="shared" si="302"/>
        <v>A6.V39.T4</v>
      </c>
      <c r="N1201" s="297">
        <f t="shared" ref="N1201:N1205" si="312">C1201+H1201+L1201-3</f>
        <v>7.1999999999999993</v>
      </c>
      <c r="O1201" s="273">
        <f t="shared" si="304"/>
        <v>7</v>
      </c>
      <c r="P1201"/>
    </row>
    <row r="1202" spans="1:16" ht="36">
      <c r="A1202" s="243" t="s">
        <v>94</v>
      </c>
      <c r="B1202" s="244" t="str">
        <f>Assets!$B$11</f>
        <v>Mobile ‘smart’ devices</v>
      </c>
      <c r="C1202" s="245">
        <f>VLOOKUP(A1202,Assets!$B$28:$C$47,2,FALSE)</f>
        <v>4.2</v>
      </c>
      <c r="D1202" s="244" t="s">
        <v>441</v>
      </c>
      <c r="E1202" s="246" t="str">
        <f t="shared" si="297"/>
        <v>V39</v>
      </c>
      <c r="F1202" s="246" t="str">
        <f t="shared" si="298"/>
        <v>V39</v>
      </c>
      <c r="G1202" s="253" t="str">
        <f t="shared" si="299"/>
        <v>A6V39</v>
      </c>
      <c r="H1202" s="270">
        <f>VLOOKUP(G1202,'Assets+Vulnerabilities'!$H$4:$I$318,2,FALSE)</f>
        <v>3</v>
      </c>
      <c r="I1202" s="255" t="s">
        <v>417</v>
      </c>
      <c r="J1202" s="246" t="str">
        <f t="shared" si="300"/>
        <v>T8.</v>
      </c>
      <c r="K1202" s="246" t="str">
        <f t="shared" si="301"/>
        <v>T8</v>
      </c>
      <c r="L1202" s="267">
        <f>VLOOKUP(K1202,Threats!$J$4:$K$33,2,FALSE)</f>
        <v>4</v>
      </c>
      <c r="M1202" s="178" t="str">
        <f t="shared" si="302"/>
        <v>A6.V39.T8</v>
      </c>
      <c r="N1202" s="297">
        <f t="shared" si="312"/>
        <v>8.1999999999999993</v>
      </c>
      <c r="O1202" s="273">
        <f t="shared" si="304"/>
        <v>8</v>
      </c>
      <c r="P1202"/>
    </row>
    <row r="1203" spans="1:16" ht="24">
      <c r="A1203" s="243" t="s">
        <v>94</v>
      </c>
      <c r="B1203" s="244" t="str">
        <f>Assets!$B$11</f>
        <v>Mobile ‘smart’ devices</v>
      </c>
      <c r="C1203" s="245">
        <f>VLOOKUP(A1203,Assets!$B$28:$C$47,2,FALSE)</f>
        <v>4.2</v>
      </c>
      <c r="D1203" s="244" t="s">
        <v>441</v>
      </c>
      <c r="E1203" s="246" t="str">
        <f t="shared" si="297"/>
        <v>V39</v>
      </c>
      <c r="F1203" s="246" t="str">
        <f t="shared" si="298"/>
        <v>V39</v>
      </c>
      <c r="G1203" s="253" t="str">
        <f t="shared" si="299"/>
        <v>A6V39</v>
      </c>
      <c r="H1203" s="270">
        <f>VLOOKUP(G1203,'Assets+Vulnerabilities'!$H$4:$I$318,2,FALSE)</f>
        <v>3</v>
      </c>
      <c r="I1203" s="255" t="s">
        <v>436</v>
      </c>
      <c r="J1203" s="246" t="str">
        <f t="shared" si="300"/>
        <v>T10</v>
      </c>
      <c r="K1203" s="246" t="str">
        <f t="shared" si="301"/>
        <v>T10</v>
      </c>
      <c r="L1203" s="267">
        <f>VLOOKUP(K1203,Threats!$J$4:$K$33,2,FALSE)</f>
        <v>4</v>
      </c>
      <c r="M1203" s="178" t="str">
        <f t="shared" si="302"/>
        <v>A6.V39.T10</v>
      </c>
      <c r="N1203" s="297">
        <f t="shared" si="312"/>
        <v>8.1999999999999993</v>
      </c>
      <c r="O1203" s="273">
        <f t="shared" si="304"/>
        <v>8</v>
      </c>
      <c r="P1203"/>
    </row>
    <row r="1204" spans="1:16" ht="24">
      <c r="A1204" s="243" t="s">
        <v>94</v>
      </c>
      <c r="B1204" s="244" t="str">
        <f>Assets!$B$11</f>
        <v>Mobile ‘smart’ devices</v>
      </c>
      <c r="C1204" s="245">
        <f>VLOOKUP(A1204,Assets!$B$28:$C$47,2,FALSE)</f>
        <v>4.2</v>
      </c>
      <c r="D1204" s="244" t="s">
        <v>441</v>
      </c>
      <c r="E1204" s="246" t="str">
        <f t="shared" si="297"/>
        <v>V39</v>
      </c>
      <c r="F1204" s="246" t="str">
        <f t="shared" si="298"/>
        <v>V39</v>
      </c>
      <c r="G1204" s="253" t="str">
        <f t="shared" si="299"/>
        <v>A6V39</v>
      </c>
      <c r="H1204" s="270">
        <f>VLOOKUP(G1204,'Assets+Vulnerabilities'!$H$4:$I$318,2,FALSE)</f>
        <v>3</v>
      </c>
      <c r="I1204" s="255" t="s">
        <v>480</v>
      </c>
      <c r="J1204" s="246" t="str">
        <f t="shared" si="300"/>
        <v>T12</v>
      </c>
      <c r="K1204" s="246" t="str">
        <f t="shared" si="301"/>
        <v>T12</v>
      </c>
      <c r="L1204" s="267">
        <f>VLOOKUP(K1204,Threats!$J$4:$K$33,2,FALSE)</f>
        <v>4</v>
      </c>
      <c r="M1204" s="178" t="str">
        <f t="shared" si="302"/>
        <v>A6.V39.T12</v>
      </c>
      <c r="N1204" s="297">
        <f t="shared" si="312"/>
        <v>8.1999999999999993</v>
      </c>
      <c r="O1204" s="273">
        <f t="shared" si="304"/>
        <v>8</v>
      </c>
      <c r="P1204"/>
    </row>
    <row r="1205" spans="1:16" ht="24">
      <c r="A1205" s="243" t="s">
        <v>94</v>
      </c>
      <c r="B1205" s="244" t="str">
        <f>Assets!$B$11</f>
        <v>Mobile ‘smart’ devices</v>
      </c>
      <c r="C1205" s="245">
        <f>VLOOKUP(A1205,Assets!$B$28:$C$47,2,FALSE)</f>
        <v>4.2</v>
      </c>
      <c r="D1205" s="244" t="s">
        <v>441</v>
      </c>
      <c r="E1205" s="246" t="str">
        <f t="shared" si="297"/>
        <v>V39</v>
      </c>
      <c r="F1205" s="246" t="str">
        <f t="shared" si="298"/>
        <v>V39</v>
      </c>
      <c r="G1205" s="253" t="str">
        <f t="shared" si="299"/>
        <v>A6V39</v>
      </c>
      <c r="H1205" s="270">
        <f>VLOOKUP(G1205,'Assets+Vulnerabilities'!$H$4:$I$318,2,FALSE)</f>
        <v>3</v>
      </c>
      <c r="I1205" s="255" t="s">
        <v>425</v>
      </c>
      <c r="J1205" s="246" t="str">
        <f t="shared" si="300"/>
        <v>T19</v>
      </c>
      <c r="K1205" s="246" t="str">
        <f t="shared" si="301"/>
        <v>T19</v>
      </c>
      <c r="L1205" s="267">
        <f>VLOOKUP(K1205,Threats!$J$4:$K$33,2,FALSE)</f>
        <v>2</v>
      </c>
      <c r="M1205" s="178" t="str">
        <f t="shared" si="302"/>
        <v>A6.V39.T19</v>
      </c>
      <c r="N1205" s="297">
        <f t="shared" si="312"/>
        <v>6.1999999999999993</v>
      </c>
      <c r="O1205" s="273">
        <f t="shared" si="304"/>
        <v>6</v>
      </c>
      <c r="P1205"/>
    </row>
    <row r="1206" spans="1:16" ht="36">
      <c r="A1206" s="243" t="s">
        <v>94</v>
      </c>
      <c r="B1206" s="244" t="str">
        <f>Assets!$B$11</f>
        <v>Mobile ‘smart’ devices</v>
      </c>
      <c r="C1206" s="245">
        <f>VLOOKUP(A1206,Assets!$B$28:$C$47,2,FALSE)</f>
        <v>4.2</v>
      </c>
      <c r="D1206" s="244" t="s">
        <v>441</v>
      </c>
      <c r="E1206" s="246" t="str">
        <f t="shared" si="297"/>
        <v>V39</v>
      </c>
      <c r="F1206" s="246" t="str">
        <f t="shared" si="298"/>
        <v>V39</v>
      </c>
      <c r="G1206" s="253" t="str">
        <f t="shared" si="299"/>
        <v>A6V39</v>
      </c>
      <c r="H1206" s="270">
        <f>VLOOKUP(G1206,'Assets+Vulnerabilities'!$H$4:$I$318,2,FALSE)</f>
        <v>3</v>
      </c>
      <c r="I1206" s="255" t="s">
        <v>432</v>
      </c>
      <c r="J1206" s="246" t="str">
        <f t="shared" si="300"/>
        <v>T20</v>
      </c>
      <c r="K1206" s="246" t="str">
        <f t="shared" si="301"/>
        <v>T20</v>
      </c>
      <c r="L1206" s="267">
        <f>VLOOKUP(K1206,Threats!$J$4:$K$33,2,FALSE)</f>
        <v>3</v>
      </c>
      <c r="M1206" s="178" t="str">
        <f t="shared" si="302"/>
        <v>A6.V39.T20</v>
      </c>
      <c r="N1206" s="297">
        <f t="shared" si="305"/>
        <v>8.1999999999999993</v>
      </c>
      <c r="O1206" s="273">
        <f t="shared" si="304"/>
        <v>8</v>
      </c>
      <c r="P1206"/>
    </row>
    <row r="1207" spans="1:16" ht="24">
      <c r="A1207" s="243" t="s">
        <v>94</v>
      </c>
      <c r="B1207" s="244" t="str">
        <f>Assets!$B$11</f>
        <v>Mobile ‘smart’ devices</v>
      </c>
      <c r="C1207" s="245">
        <f>VLOOKUP(A1207,Assets!$B$28:$C$47,2,FALSE)</f>
        <v>4.2</v>
      </c>
      <c r="D1207" s="244" t="s">
        <v>441</v>
      </c>
      <c r="E1207" s="246" t="str">
        <f t="shared" si="297"/>
        <v>V39</v>
      </c>
      <c r="F1207" s="246" t="str">
        <f t="shared" si="298"/>
        <v>V39</v>
      </c>
      <c r="G1207" s="253" t="str">
        <f t="shared" si="299"/>
        <v>A6V39</v>
      </c>
      <c r="H1207" s="270">
        <f>VLOOKUP(G1207,'Assets+Vulnerabilities'!$H$4:$I$318,2,FALSE)</f>
        <v>3</v>
      </c>
      <c r="I1207" s="255" t="s">
        <v>434</v>
      </c>
      <c r="J1207" s="246" t="str">
        <f t="shared" si="300"/>
        <v>T24</v>
      </c>
      <c r="K1207" s="246" t="str">
        <f t="shared" si="301"/>
        <v>T24</v>
      </c>
      <c r="L1207" s="267">
        <f>VLOOKUP(K1207,Threats!$J$4:$K$33,2,FALSE)</f>
        <v>3</v>
      </c>
      <c r="M1207" s="178" t="str">
        <f t="shared" si="302"/>
        <v>A6.V39.T24</v>
      </c>
      <c r="N1207" s="297">
        <f t="shared" si="305"/>
        <v>8.1999999999999993</v>
      </c>
      <c r="O1207" s="273">
        <f t="shared" si="304"/>
        <v>8</v>
      </c>
      <c r="P1207"/>
    </row>
    <row r="1208" spans="1:16" ht="24">
      <c r="A1208" s="243" t="s">
        <v>94</v>
      </c>
      <c r="B1208" s="244" t="str">
        <f>Assets!$B$11</f>
        <v>Mobile ‘smart’ devices</v>
      </c>
      <c r="C1208" s="245">
        <f>VLOOKUP(A1208,Assets!$B$28:$C$47,2,FALSE)</f>
        <v>4.2</v>
      </c>
      <c r="D1208" s="244" t="s">
        <v>441</v>
      </c>
      <c r="E1208" s="246" t="str">
        <f t="shared" si="297"/>
        <v>V39</v>
      </c>
      <c r="F1208" s="246" t="str">
        <f t="shared" si="298"/>
        <v>V39</v>
      </c>
      <c r="G1208" s="253" t="str">
        <f t="shared" si="299"/>
        <v>A6V39</v>
      </c>
      <c r="H1208" s="270">
        <f>VLOOKUP(G1208,'Assets+Vulnerabilities'!$H$4:$I$318,2,FALSE)</f>
        <v>3</v>
      </c>
      <c r="I1208" s="255" t="s">
        <v>427</v>
      </c>
      <c r="J1208" s="246" t="str">
        <f t="shared" si="300"/>
        <v>T29</v>
      </c>
      <c r="K1208" s="246" t="str">
        <f t="shared" si="301"/>
        <v>T29</v>
      </c>
      <c r="L1208" s="267">
        <f>VLOOKUP(K1208,Threats!$J$4:$K$33,2,FALSE)</f>
        <v>2</v>
      </c>
      <c r="M1208" s="178" t="str">
        <f t="shared" si="302"/>
        <v>A6.V39.T29</v>
      </c>
      <c r="N1208" s="297">
        <f t="shared" ref="N1208:N1209" si="313">C1208+H1208+L1208-3</f>
        <v>6.1999999999999993</v>
      </c>
      <c r="O1208" s="273">
        <f t="shared" si="304"/>
        <v>6</v>
      </c>
      <c r="P1208"/>
    </row>
    <row r="1209" spans="1:16" ht="24">
      <c r="A1209" s="243" t="s">
        <v>94</v>
      </c>
      <c r="B1209" s="244" t="str">
        <f>Assets!$B$11</f>
        <v>Mobile ‘smart’ devices</v>
      </c>
      <c r="C1209" s="245">
        <f>VLOOKUP(A1209,Assets!$B$28:$C$47,2,FALSE)</f>
        <v>4.2</v>
      </c>
      <c r="D1209" s="244" t="s">
        <v>441</v>
      </c>
      <c r="E1209" s="246" t="str">
        <f t="shared" si="297"/>
        <v>V39</v>
      </c>
      <c r="F1209" s="246" t="str">
        <f t="shared" si="298"/>
        <v>V39</v>
      </c>
      <c r="G1209" s="253" t="str">
        <f t="shared" si="299"/>
        <v>A6V39</v>
      </c>
      <c r="H1209" s="270">
        <f>VLOOKUP(G1209,'Assets+Vulnerabilities'!$H$4:$I$318,2,FALSE)</f>
        <v>3</v>
      </c>
      <c r="I1209" s="255" t="s">
        <v>408</v>
      </c>
      <c r="J1209" s="246" t="str">
        <f t="shared" si="300"/>
        <v>T2.</v>
      </c>
      <c r="K1209" s="246" t="str">
        <f t="shared" si="301"/>
        <v>T2</v>
      </c>
      <c r="L1209" s="267">
        <f>VLOOKUP(K1209,Threats!$J$4:$K$33,2,FALSE)</f>
        <v>5</v>
      </c>
      <c r="M1209" s="178" t="str">
        <f t="shared" si="302"/>
        <v>A6.V39.T2</v>
      </c>
      <c r="N1209" s="297">
        <f t="shared" si="313"/>
        <v>9.1999999999999993</v>
      </c>
      <c r="O1209" s="273">
        <f t="shared" si="304"/>
        <v>9</v>
      </c>
      <c r="P1209"/>
    </row>
    <row r="1210" spans="1:16" ht="24">
      <c r="A1210" s="243" t="s">
        <v>94</v>
      </c>
      <c r="B1210" s="244" t="str">
        <f>Assets!$B$11</f>
        <v>Mobile ‘smart’ devices</v>
      </c>
      <c r="C1210" s="245">
        <f>VLOOKUP(A1210,Assets!$B$28:$C$47,2,FALSE)</f>
        <v>4.2</v>
      </c>
      <c r="D1210" s="244" t="s">
        <v>396</v>
      </c>
      <c r="E1210" s="246" t="str">
        <f t="shared" si="297"/>
        <v>V34</v>
      </c>
      <c r="F1210" s="246" t="str">
        <f t="shared" si="298"/>
        <v>V34</v>
      </c>
      <c r="G1210" s="253" t="str">
        <f t="shared" si="299"/>
        <v>A6V34</v>
      </c>
      <c r="H1210" s="270">
        <f>VLOOKUP(G1210,'Assets+Vulnerabilities'!$H$4:$I$318,2,FALSE)</f>
        <v>4</v>
      </c>
      <c r="I1210" s="255" t="s">
        <v>410</v>
      </c>
      <c r="J1210" s="246" t="str">
        <f t="shared" si="300"/>
        <v>T1.</v>
      </c>
      <c r="K1210" s="246" t="str">
        <f t="shared" si="301"/>
        <v>T1</v>
      </c>
      <c r="L1210" s="267">
        <f>VLOOKUP(K1210,Threats!$J$4:$K$33,2,FALSE)</f>
        <v>3</v>
      </c>
      <c r="M1210" s="178" t="str">
        <f t="shared" si="302"/>
        <v>A6.V34.T1</v>
      </c>
      <c r="N1210" s="297">
        <f t="shared" si="305"/>
        <v>9.1999999999999993</v>
      </c>
      <c r="O1210" s="273">
        <f t="shared" si="304"/>
        <v>9</v>
      </c>
      <c r="P1210"/>
    </row>
    <row r="1211" spans="1:16" ht="24">
      <c r="A1211" s="243" t="s">
        <v>94</v>
      </c>
      <c r="B1211" s="244" t="str">
        <f>Assets!$B$11</f>
        <v>Mobile ‘smart’ devices</v>
      </c>
      <c r="C1211" s="245">
        <f>VLOOKUP(A1211,Assets!$B$28:$C$47,2,FALSE)</f>
        <v>4.2</v>
      </c>
      <c r="D1211" s="244" t="s">
        <v>396</v>
      </c>
      <c r="E1211" s="246" t="str">
        <f t="shared" si="297"/>
        <v>V34</v>
      </c>
      <c r="F1211" s="246" t="str">
        <f t="shared" si="298"/>
        <v>V34</v>
      </c>
      <c r="G1211" s="253" t="str">
        <f t="shared" si="299"/>
        <v>A6V34</v>
      </c>
      <c r="H1211" s="270">
        <f>VLOOKUP(G1211,'Assets+Vulnerabilities'!$H$4:$I$318,2,FALSE)</f>
        <v>4</v>
      </c>
      <c r="I1211" s="255" t="s">
        <v>411</v>
      </c>
      <c r="J1211" s="246" t="str">
        <f t="shared" si="300"/>
        <v>T4.</v>
      </c>
      <c r="K1211" s="246" t="str">
        <f t="shared" si="301"/>
        <v>T4</v>
      </c>
      <c r="L1211" s="267">
        <f>VLOOKUP(K1211,Threats!$J$4:$K$33,2,FALSE)</f>
        <v>3</v>
      </c>
      <c r="M1211" s="178" t="str">
        <f t="shared" si="302"/>
        <v>A6.V34.T4</v>
      </c>
      <c r="N1211" s="297">
        <f t="shared" ref="N1211:N1215" si="314">C1211+H1211+L1211-3</f>
        <v>8.1999999999999993</v>
      </c>
      <c r="O1211" s="273">
        <f t="shared" si="304"/>
        <v>8</v>
      </c>
      <c r="P1211"/>
    </row>
    <row r="1212" spans="1:16" ht="36">
      <c r="A1212" s="243" t="s">
        <v>94</v>
      </c>
      <c r="B1212" s="244" t="str">
        <f>Assets!$B$11</f>
        <v>Mobile ‘smart’ devices</v>
      </c>
      <c r="C1212" s="245">
        <f>VLOOKUP(A1212,Assets!$B$28:$C$47,2,FALSE)</f>
        <v>4.2</v>
      </c>
      <c r="D1212" s="244" t="s">
        <v>396</v>
      </c>
      <c r="E1212" s="246" t="str">
        <f t="shared" si="297"/>
        <v>V34</v>
      </c>
      <c r="F1212" s="246" t="str">
        <f t="shared" si="298"/>
        <v>V34</v>
      </c>
      <c r="G1212" s="253" t="str">
        <f t="shared" si="299"/>
        <v>A6V34</v>
      </c>
      <c r="H1212" s="270">
        <f>VLOOKUP(G1212,'Assets+Vulnerabilities'!$H$4:$I$318,2,FALSE)</f>
        <v>4</v>
      </c>
      <c r="I1212" s="255" t="s">
        <v>417</v>
      </c>
      <c r="J1212" s="246" t="str">
        <f t="shared" si="300"/>
        <v>T8.</v>
      </c>
      <c r="K1212" s="246" t="str">
        <f t="shared" si="301"/>
        <v>T8</v>
      </c>
      <c r="L1212" s="267">
        <f>VLOOKUP(K1212,Threats!$J$4:$K$33,2,FALSE)</f>
        <v>4</v>
      </c>
      <c r="M1212" s="178" t="str">
        <f t="shared" si="302"/>
        <v>A6.V34.T8</v>
      </c>
      <c r="N1212" s="297">
        <f t="shared" si="314"/>
        <v>9.1999999999999993</v>
      </c>
      <c r="O1212" s="273">
        <f t="shared" si="304"/>
        <v>9</v>
      </c>
      <c r="P1212"/>
    </row>
    <row r="1213" spans="1:16" ht="24">
      <c r="A1213" s="243" t="s">
        <v>94</v>
      </c>
      <c r="B1213" s="244" t="str">
        <f>Assets!$B$11</f>
        <v>Mobile ‘smart’ devices</v>
      </c>
      <c r="C1213" s="245">
        <f>VLOOKUP(A1213,Assets!$B$28:$C$47,2,FALSE)</f>
        <v>4.2</v>
      </c>
      <c r="D1213" s="244" t="s">
        <v>396</v>
      </c>
      <c r="E1213" s="246" t="str">
        <f t="shared" si="297"/>
        <v>V34</v>
      </c>
      <c r="F1213" s="246" t="str">
        <f t="shared" si="298"/>
        <v>V34</v>
      </c>
      <c r="G1213" s="253" t="str">
        <f t="shared" si="299"/>
        <v>A6V34</v>
      </c>
      <c r="H1213" s="270">
        <f>VLOOKUP(G1213,'Assets+Vulnerabilities'!$H$4:$I$318,2,FALSE)</f>
        <v>4</v>
      </c>
      <c r="I1213" s="255" t="s">
        <v>436</v>
      </c>
      <c r="J1213" s="246" t="str">
        <f t="shared" si="300"/>
        <v>T10</v>
      </c>
      <c r="K1213" s="246" t="str">
        <f t="shared" si="301"/>
        <v>T10</v>
      </c>
      <c r="L1213" s="267">
        <f>VLOOKUP(K1213,Threats!$J$4:$K$33,2,FALSE)</f>
        <v>4</v>
      </c>
      <c r="M1213" s="178" t="str">
        <f t="shared" si="302"/>
        <v>A6.V34.T10</v>
      </c>
      <c r="N1213" s="297">
        <f t="shared" si="314"/>
        <v>9.1999999999999993</v>
      </c>
      <c r="O1213" s="273">
        <f t="shared" si="304"/>
        <v>9</v>
      </c>
      <c r="P1213"/>
    </row>
    <row r="1214" spans="1:16" ht="24">
      <c r="A1214" s="243" t="s">
        <v>94</v>
      </c>
      <c r="B1214" s="244" t="str">
        <f>Assets!$B$11</f>
        <v>Mobile ‘smart’ devices</v>
      </c>
      <c r="C1214" s="245">
        <f>VLOOKUP(A1214,Assets!$B$28:$C$47,2,FALSE)</f>
        <v>4.2</v>
      </c>
      <c r="D1214" s="244" t="s">
        <v>396</v>
      </c>
      <c r="E1214" s="246" t="str">
        <f t="shared" si="297"/>
        <v>V34</v>
      </c>
      <c r="F1214" s="246" t="str">
        <f t="shared" si="298"/>
        <v>V34</v>
      </c>
      <c r="G1214" s="253" t="str">
        <f t="shared" si="299"/>
        <v>A6V34</v>
      </c>
      <c r="H1214" s="270">
        <f>VLOOKUP(G1214,'Assets+Vulnerabilities'!$H$4:$I$318,2,FALSE)</f>
        <v>4</v>
      </c>
      <c r="I1214" s="255" t="s">
        <v>480</v>
      </c>
      <c r="J1214" s="246" t="str">
        <f t="shared" si="300"/>
        <v>T12</v>
      </c>
      <c r="K1214" s="246" t="str">
        <f t="shared" si="301"/>
        <v>T12</v>
      </c>
      <c r="L1214" s="267">
        <f>VLOOKUP(K1214,Threats!$J$4:$K$33,2,FALSE)</f>
        <v>4</v>
      </c>
      <c r="M1214" s="178" t="str">
        <f t="shared" si="302"/>
        <v>A6.V34.T12</v>
      </c>
      <c r="N1214" s="297">
        <f t="shared" si="314"/>
        <v>9.1999999999999993</v>
      </c>
      <c r="O1214" s="273">
        <f t="shared" si="304"/>
        <v>9</v>
      </c>
      <c r="P1214"/>
    </row>
    <row r="1215" spans="1:16" ht="24">
      <c r="A1215" s="243" t="s">
        <v>94</v>
      </c>
      <c r="B1215" s="244" t="str">
        <f>Assets!$B$11</f>
        <v>Mobile ‘smart’ devices</v>
      </c>
      <c r="C1215" s="245">
        <f>VLOOKUP(A1215,Assets!$B$28:$C$47,2,FALSE)</f>
        <v>4.2</v>
      </c>
      <c r="D1215" s="244" t="s">
        <v>396</v>
      </c>
      <c r="E1215" s="246" t="str">
        <f t="shared" si="297"/>
        <v>V34</v>
      </c>
      <c r="F1215" s="246" t="str">
        <f t="shared" si="298"/>
        <v>V34</v>
      </c>
      <c r="G1215" s="253" t="str">
        <f t="shared" si="299"/>
        <v>A6V34</v>
      </c>
      <c r="H1215" s="270">
        <f>VLOOKUP(G1215,'Assets+Vulnerabilities'!$H$4:$I$318,2,FALSE)</f>
        <v>4</v>
      </c>
      <c r="I1215" s="255" t="s">
        <v>425</v>
      </c>
      <c r="J1215" s="246" t="str">
        <f t="shared" si="300"/>
        <v>T19</v>
      </c>
      <c r="K1215" s="246" t="str">
        <f t="shared" si="301"/>
        <v>T19</v>
      </c>
      <c r="L1215" s="267">
        <f>VLOOKUP(K1215,Threats!$J$4:$K$33,2,FALSE)</f>
        <v>2</v>
      </c>
      <c r="M1215" s="178" t="str">
        <f t="shared" si="302"/>
        <v>A6.V34.T19</v>
      </c>
      <c r="N1215" s="297">
        <f t="shared" si="314"/>
        <v>7.1999999999999993</v>
      </c>
      <c r="O1215" s="273">
        <f t="shared" si="304"/>
        <v>7</v>
      </c>
      <c r="P1215"/>
    </row>
    <row r="1216" spans="1:16" ht="36">
      <c r="A1216" s="243" t="s">
        <v>94</v>
      </c>
      <c r="B1216" s="244" t="str">
        <f>Assets!$B$11</f>
        <v>Mobile ‘smart’ devices</v>
      </c>
      <c r="C1216" s="245">
        <f>VLOOKUP(A1216,Assets!$B$28:$C$47,2,FALSE)</f>
        <v>4.2</v>
      </c>
      <c r="D1216" s="244" t="s">
        <v>396</v>
      </c>
      <c r="E1216" s="246" t="str">
        <f t="shared" si="297"/>
        <v>V34</v>
      </c>
      <c r="F1216" s="246" t="str">
        <f t="shared" si="298"/>
        <v>V34</v>
      </c>
      <c r="G1216" s="253" t="str">
        <f t="shared" si="299"/>
        <v>A6V34</v>
      </c>
      <c r="H1216" s="270">
        <f>VLOOKUP(G1216,'Assets+Vulnerabilities'!$H$4:$I$318,2,FALSE)</f>
        <v>4</v>
      </c>
      <c r="I1216" s="255" t="s">
        <v>432</v>
      </c>
      <c r="J1216" s="246" t="str">
        <f t="shared" si="300"/>
        <v>T20</v>
      </c>
      <c r="K1216" s="246" t="str">
        <f t="shared" si="301"/>
        <v>T20</v>
      </c>
      <c r="L1216" s="267">
        <f>VLOOKUP(K1216,Threats!$J$4:$K$33,2,FALSE)</f>
        <v>3</v>
      </c>
      <c r="M1216" s="178" t="str">
        <f t="shared" si="302"/>
        <v>A6.V34.T20</v>
      </c>
      <c r="N1216" s="297">
        <f t="shared" si="305"/>
        <v>9.1999999999999993</v>
      </c>
      <c r="O1216" s="273">
        <f t="shared" si="304"/>
        <v>9</v>
      </c>
      <c r="P1216"/>
    </row>
    <row r="1217" spans="1:16" ht="24">
      <c r="A1217" s="243" t="s">
        <v>94</v>
      </c>
      <c r="B1217" s="244" t="str">
        <f>Assets!$B$11</f>
        <v>Mobile ‘smart’ devices</v>
      </c>
      <c r="C1217" s="245">
        <f>VLOOKUP(A1217,Assets!$B$28:$C$47,2,FALSE)</f>
        <v>4.2</v>
      </c>
      <c r="D1217" s="244" t="s">
        <v>396</v>
      </c>
      <c r="E1217" s="246" t="str">
        <f t="shared" si="297"/>
        <v>V34</v>
      </c>
      <c r="F1217" s="246" t="str">
        <f t="shared" si="298"/>
        <v>V34</v>
      </c>
      <c r="G1217" s="253" t="str">
        <f t="shared" si="299"/>
        <v>A6V34</v>
      </c>
      <c r="H1217" s="270">
        <f>VLOOKUP(G1217,'Assets+Vulnerabilities'!$H$4:$I$318,2,FALSE)</f>
        <v>4</v>
      </c>
      <c r="I1217" s="255" t="s">
        <v>434</v>
      </c>
      <c r="J1217" s="246" t="str">
        <f t="shared" si="300"/>
        <v>T24</v>
      </c>
      <c r="K1217" s="246" t="str">
        <f t="shared" si="301"/>
        <v>T24</v>
      </c>
      <c r="L1217" s="267">
        <f>VLOOKUP(K1217,Threats!$J$4:$K$33,2,FALSE)</f>
        <v>3</v>
      </c>
      <c r="M1217" s="178" t="str">
        <f t="shared" si="302"/>
        <v>A6.V34.T24</v>
      </c>
      <c r="N1217" s="297">
        <f t="shared" si="305"/>
        <v>9.1999999999999993</v>
      </c>
      <c r="O1217" s="273">
        <f t="shared" si="304"/>
        <v>9</v>
      </c>
      <c r="P1217"/>
    </row>
    <row r="1218" spans="1:16" ht="24">
      <c r="A1218" s="243" t="s">
        <v>94</v>
      </c>
      <c r="B1218" s="244" t="str">
        <f>[1]Assets!$B$11</f>
        <v>Mobile ‘smart’ devices</v>
      </c>
      <c r="C1218" s="245">
        <f>VLOOKUP(A1218,Assets!$B$28:$C$47,2,FALSE)</f>
        <v>4.2</v>
      </c>
      <c r="D1218" s="244" t="s">
        <v>476</v>
      </c>
      <c r="E1218" s="246" t="str">
        <f t="shared" si="297"/>
        <v>V19</v>
      </c>
      <c r="F1218" s="246" t="str">
        <f t="shared" si="298"/>
        <v>V19</v>
      </c>
      <c r="G1218" s="253" t="str">
        <f t="shared" si="299"/>
        <v>A6V19</v>
      </c>
      <c r="H1218" s="270">
        <f>VLOOKUP(G1218,'Assets+Vulnerabilities'!$H$4:$I$318,2,FALSE)</f>
        <v>4</v>
      </c>
      <c r="I1218" s="255" t="s">
        <v>485</v>
      </c>
      <c r="J1218" s="246" t="str">
        <f t="shared" si="300"/>
        <v>T32</v>
      </c>
      <c r="K1218" s="246" t="str">
        <f t="shared" si="301"/>
        <v>T32</v>
      </c>
      <c r="L1218" s="267">
        <f>VLOOKUP(K1218,Threats!$J$4:$K$37,2,FALSE)</f>
        <v>4</v>
      </c>
      <c r="M1218" s="178" t="str">
        <f t="shared" si="302"/>
        <v>A6.V19.T32</v>
      </c>
      <c r="N1218" s="297">
        <f t="shared" ref="N1218:N1221" si="315">C1218+H1218+L1218-3</f>
        <v>9.1999999999999993</v>
      </c>
      <c r="O1218" s="273">
        <f t="shared" si="304"/>
        <v>9</v>
      </c>
      <c r="P1218"/>
    </row>
    <row r="1219" spans="1:16" ht="24">
      <c r="A1219" s="243" t="s">
        <v>94</v>
      </c>
      <c r="B1219" s="244" t="str">
        <f>[1]Assets!$B$11</f>
        <v>Mobile ‘smart’ devices</v>
      </c>
      <c r="C1219" s="245">
        <f>VLOOKUP(A1219,Assets!$B$28:$C$47,2,FALSE)</f>
        <v>4.2</v>
      </c>
      <c r="D1219" s="244" t="s">
        <v>476</v>
      </c>
      <c r="E1219" s="246" t="str">
        <f t="shared" si="297"/>
        <v>V19</v>
      </c>
      <c r="F1219" s="246" t="str">
        <f t="shared" si="298"/>
        <v>V19</v>
      </c>
      <c r="G1219" s="253" t="str">
        <f t="shared" si="299"/>
        <v>A6V19</v>
      </c>
      <c r="H1219" s="270">
        <f>VLOOKUP(G1219,'Assets+Vulnerabilities'!$H$4:$I$318,2,FALSE)</f>
        <v>4</v>
      </c>
      <c r="I1219" s="255" t="s">
        <v>484</v>
      </c>
      <c r="J1219" s="246" t="str">
        <f t="shared" si="300"/>
        <v>T33</v>
      </c>
      <c r="K1219" s="246" t="str">
        <f t="shared" si="301"/>
        <v>T33</v>
      </c>
      <c r="L1219" s="267">
        <f>VLOOKUP(K1219,Threats!$J$4:$K$37,2,FALSE)</f>
        <v>4</v>
      </c>
      <c r="M1219" s="178" t="str">
        <f t="shared" si="302"/>
        <v>A6.V19.T33</v>
      </c>
      <c r="N1219" s="297">
        <f t="shared" si="315"/>
        <v>9.1999999999999993</v>
      </c>
      <c r="O1219" s="273">
        <f t="shared" si="304"/>
        <v>9</v>
      </c>
      <c r="P1219"/>
    </row>
    <row r="1220" spans="1:16" ht="24">
      <c r="A1220" s="243" t="s">
        <v>94</v>
      </c>
      <c r="B1220" s="244" t="s">
        <v>95</v>
      </c>
      <c r="C1220" s="245">
        <f>VLOOKUP(A1220,Assets!$B$28:$C$47,2,FALSE)</f>
        <v>4.2</v>
      </c>
      <c r="D1220" s="244" t="s">
        <v>477</v>
      </c>
      <c r="E1220" s="246" t="str">
        <f t="shared" si="297"/>
        <v>V40</v>
      </c>
      <c r="F1220" s="246" t="str">
        <f t="shared" si="298"/>
        <v>V40</v>
      </c>
      <c r="G1220" s="253" t="str">
        <f t="shared" si="299"/>
        <v>A6V40</v>
      </c>
      <c r="H1220" s="270">
        <f>VLOOKUP(G1220,'Assets+Vulnerabilities'!$H$4:$I$320,2,FALSE)</f>
        <v>4</v>
      </c>
      <c r="I1220" s="255" t="s">
        <v>486</v>
      </c>
      <c r="J1220" s="246" t="str">
        <f t="shared" si="300"/>
        <v>T31</v>
      </c>
      <c r="K1220" s="246" t="str">
        <f t="shared" si="301"/>
        <v>T31</v>
      </c>
      <c r="L1220" s="267">
        <f>VLOOKUP(K1220,Threats!$J$4:$K$37,2,FALSE)</f>
        <v>4</v>
      </c>
      <c r="M1220" s="178" t="str">
        <f t="shared" si="302"/>
        <v>A6.V40.T31</v>
      </c>
      <c r="N1220" s="297">
        <f t="shared" si="315"/>
        <v>9.1999999999999993</v>
      </c>
      <c r="O1220" s="273">
        <f t="shared" si="304"/>
        <v>9</v>
      </c>
      <c r="P1220"/>
    </row>
    <row r="1221" spans="1:16" ht="36">
      <c r="A1221" s="243" t="s">
        <v>94</v>
      </c>
      <c r="B1221" s="244" t="s">
        <v>95</v>
      </c>
      <c r="C1221" s="245">
        <f>VLOOKUP(A1221,Assets!$B$28:$C$47,2,FALSE)</f>
        <v>4.2</v>
      </c>
      <c r="D1221" s="244" t="s">
        <v>474</v>
      </c>
      <c r="E1221" s="246" t="str">
        <f t="shared" si="297"/>
        <v>V42</v>
      </c>
      <c r="F1221" s="246" t="str">
        <f t="shared" si="298"/>
        <v>V42</v>
      </c>
      <c r="G1221" s="253" t="str">
        <f t="shared" si="299"/>
        <v>A6V42</v>
      </c>
      <c r="H1221" s="270">
        <f>VLOOKUP(G1221,'Assets+Vulnerabilities'!$H$4:$I$320,2,FALSE)</f>
        <v>4</v>
      </c>
      <c r="I1221" s="255" t="s">
        <v>485</v>
      </c>
      <c r="J1221" s="246" t="str">
        <f t="shared" si="300"/>
        <v>T32</v>
      </c>
      <c r="K1221" s="246" t="str">
        <f t="shared" si="301"/>
        <v>T32</v>
      </c>
      <c r="L1221" s="267">
        <f>VLOOKUP(K1221,Threats!$J$4:$K$37,2,FALSE)</f>
        <v>4</v>
      </c>
      <c r="M1221" s="178" t="str">
        <f t="shared" si="302"/>
        <v>A6.V42.T32</v>
      </c>
      <c r="N1221" s="297">
        <f t="shared" si="315"/>
        <v>9.1999999999999993</v>
      </c>
      <c r="O1221" s="273">
        <f t="shared" si="304"/>
        <v>9</v>
      </c>
      <c r="P1221"/>
    </row>
    <row r="1222" spans="1:16" ht="24">
      <c r="A1222" s="243" t="s">
        <v>97</v>
      </c>
      <c r="B1222" s="244" t="str">
        <f>Assets!$B$12</f>
        <v xml:space="preserve">Health monitoring devices </v>
      </c>
      <c r="C1222" s="245">
        <f>VLOOKUP(A1222,Assets!$B$28:$C$47,2,FALSE)</f>
        <v>4.5999999999999996</v>
      </c>
      <c r="D1222" s="244" t="s">
        <v>374</v>
      </c>
      <c r="E1222" s="246" t="str">
        <f t="shared" ref="E1222:E1285" si="316">LEFT(D1222,3)</f>
        <v>V4.</v>
      </c>
      <c r="F1222" s="246" t="str">
        <f t="shared" ref="F1222:F1285" si="317">SUBSTITUTE(E1222,".","")</f>
        <v>V4</v>
      </c>
      <c r="G1222" s="253" t="str">
        <f t="shared" ref="G1222:G1285" si="318">CONCATENATE(A1222,F1222)</f>
        <v>A7V4</v>
      </c>
      <c r="H1222" s="254">
        <f>VLOOKUP(G1222,'Assets+Vulnerabilities'!$H$4:$I$318,2,FALSE)</f>
        <v>4</v>
      </c>
      <c r="I1222" s="255" t="s">
        <v>409</v>
      </c>
      <c r="J1222" s="246" t="str">
        <f t="shared" ref="J1222:J1285" si="319">LEFT(I1222,3)</f>
        <v>T14</v>
      </c>
      <c r="K1222" s="246" t="str">
        <f t="shared" ref="K1222:K1285" si="320">SUBSTITUTE(J1222,".","")</f>
        <v>T14</v>
      </c>
      <c r="L1222" s="178">
        <f>VLOOKUP(K1222,Threats!$J$4:$K$33,2,FALSE)</f>
        <v>4</v>
      </c>
      <c r="M1222" s="178" t="str">
        <f t="shared" ref="M1222:M1285" si="321">CONCATENATE(A1222,".",F1222,".",K1222)</f>
        <v>A7.V4.T14</v>
      </c>
      <c r="N1222" s="297">
        <f t="shared" ref="N1222:N1283" si="322">C1222+H1222+L1222-2</f>
        <v>10.6</v>
      </c>
      <c r="O1222" s="273">
        <f t="shared" ref="O1222:O1285" si="323">ROUND(N1222,0)</f>
        <v>11</v>
      </c>
      <c r="P1222"/>
    </row>
    <row r="1223" spans="1:16" ht="36">
      <c r="A1223" s="243" t="s">
        <v>97</v>
      </c>
      <c r="B1223" s="244" t="str">
        <f>Assets!$B$12</f>
        <v xml:space="preserve">Health monitoring devices </v>
      </c>
      <c r="C1223" s="245">
        <f>VLOOKUP(A1223,Assets!$B$28:$C$47,2,FALSE)</f>
        <v>4.5999999999999996</v>
      </c>
      <c r="D1223" s="244" t="s">
        <v>375</v>
      </c>
      <c r="E1223" s="246" t="str">
        <f t="shared" si="316"/>
        <v>V5.</v>
      </c>
      <c r="F1223" s="246" t="str">
        <f t="shared" si="317"/>
        <v>V5</v>
      </c>
      <c r="G1223" s="253" t="str">
        <f t="shared" si="318"/>
        <v>A7V5</v>
      </c>
      <c r="H1223" s="254">
        <f>VLOOKUP(G1223,'Assets+Vulnerabilities'!$H$4:$I$318,2,FALSE)</f>
        <v>4</v>
      </c>
      <c r="I1223" s="255" t="s">
        <v>417</v>
      </c>
      <c r="J1223" s="246" t="str">
        <f t="shared" si="319"/>
        <v>T8.</v>
      </c>
      <c r="K1223" s="246" t="str">
        <f t="shared" si="320"/>
        <v>T8</v>
      </c>
      <c r="L1223" s="178">
        <f>VLOOKUP(K1223,Threats!$J$4:$K$33,2,FALSE)</f>
        <v>4</v>
      </c>
      <c r="M1223" s="178" t="str">
        <f t="shared" si="321"/>
        <v>A7.V5.T8</v>
      </c>
      <c r="N1223" s="297">
        <f t="shared" ref="N1223:N1226" si="324">C1223+H1223+L1223-3</f>
        <v>9.6</v>
      </c>
      <c r="O1223" s="273">
        <f t="shared" si="323"/>
        <v>10</v>
      </c>
      <c r="P1223"/>
    </row>
    <row r="1224" spans="1:16" ht="24">
      <c r="A1224" s="243" t="s">
        <v>97</v>
      </c>
      <c r="B1224" s="244" t="str">
        <f>Assets!$B$12</f>
        <v xml:space="preserve">Health monitoring devices </v>
      </c>
      <c r="C1224" s="245">
        <f>VLOOKUP(A1224,Assets!$B$28:$C$47,2,FALSE)</f>
        <v>4.5999999999999996</v>
      </c>
      <c r="D1224" s="244" t="s">
        <v>375</v>
      </c>
      <c r="E1224" s="246" t="str">
        <f t="shared" si="316"/>
        <v>V5.</v>
      </c>
      <c r="F1224" s="246" t="str">
        <f t="shared" si="317"/>
        <v>V5</v>
      </c>
      <c r="G1224" s="253" t="str">
        <f t="shared" si="318"/>
        <v>A7V5</v>
      </c>
      <c r="H1224" s="254">
        <f>VLOOKUP(G1224,'Assets+Vulnerabilities'!$H$4:$I$318,2,FALSE)</f>
        <v>4</v>
      </c>
      <c r="I1224" s="255" t="s">
        <v>418</v>
      </c>
      <c r="J1224" s="246" t="str">
        <f t="shared" si="319"/>
        <v>T9.</v>
      </c>
      <c r="K1224" s="246" t="str">
        <f t="shared" si="320"/>
        <v>T9</v>
      </c>
      <c r="L1224" s="178">
        <f>VLOOKUP(K1224,Threats!$J$4:$K$33,2,FALSE)</f>
        <v>3</v>
      </c>
      <c r="M1224" s="178" t="str">
        <f t="shared" si="321"/>
        <v>A7.V5.T9</v>
      </c>
      <c r="N1224" s="297">
        <f t="shared" si="324"/>
        <v>8.6</v>
      </c>
      <c r="O1224" s="273">
        <f t="shared" si="323"/>
        <v>9</v>
      </c>
      <c r="P1224"/>
    </row>
    <row r="1225" spans="1:16" ht="24">
      <c r="A1225" s="243" t="s">
        <v>97</v>
      </c>
      <c r="B1225" s="244" t="str">
        <f>Assets!$B$12</f>
        <v xml:space="preserve">Health monitoring devices </v>
      </c>
      <c r="C1225" s="245">
        <f>VLOOKUP(A1225,Assets!$B$28:$C$47,2,FALSE)</f>
        <v>4.5999999999999996</v>
      </c>
      <c r="D1225" s="244" t="s">
        <v>375</v>
      </c>
      <c r="E1225" s="246" t="str">
        <f t="shared" si="316"/>
        <v>V5.</v>
      </c>
      <c r="F1225" s="246" t="str">
        <f t="shared" si="317"/>
        <v>V5</v>
      </c>
      <c r="G1225" s="253" t="str">
        <f t="shared" si="318"/>
        <v>A7V5</v>
      </c>
      <c r="H1225" s="254">
        <f>VLOOKUP(G1225,'Assets+Vulnerabilities'!$H$4:$I$318,2,FALSE)</f>
        <v>4</v>
      </c>
      <c r="I1225" s="255" t="s">
        <v>436</v>
      </c>
      <c r="J1225" s="246" t="str">
        <f t="shared" si="319"/>
        <v>T10</v>
      </c>
      <c r="K1225" s="246" t="str">
        <f t="shared" si="320"/>
        <v>T10</v>
      </c>
      <c r="L1225" s="178">
        <f>VLOOKUP(K1225,Threats!$J$4:$K$33,2,FALSE)</f>
        <v>4</v>
      </c>
      <c r="M1225" s="178" t="str">
        <f t="shared" si="321"/>
        <v>A7.V5.T10</v>
      </c>
      <c r="N1225" s="297">
        <f t="shared" si="324"/>
        <v>9.6</v>
      </c>
      <c r="O1225" s="273">
        <f t="shared" si="323"/>
        <v>10</v>
      </c>
      <c r="P1225"/>
    </row>
    <row r="1226" spans="1:16" ht="24">
      <c r="A1226" s="243" t="s">
        <v>97</v>
      </c>
      <c r="B1226" s="244" t="str">
        <f>Assets!$B$12</f>
        <v xml:space="preserve">Health monitoring devices </v>
      </c>
      <c r="C1226" s="245">
        <f>VLOOKUP(A1226,Assets!$B$28:$C$47,2,FALSE)</f>
        <v>4.5999999999999996</v>
      </c>
      <c r="D1226" s="244" t="s">
        <v>375</v>
      </c>
      <c r="E1226" s="246" t="str">
        <f t="shared" si="316"/>
        <v>V5.</v>
      </c>
      <c r="F1226" s="246" t="str">
        <f t="shared" si="317"/>
        <v>V5</v>
      </c>
      <c r="G1226" s="253" t="str">
        <f t="shared" si="318"/>
        <v>A7V5</v>
      </c>
      <c r="H1226" s="254">
        <f>VLOOKUP(G1226,'Assets+Vulnerabilities'!$H$4:$I$318,2,FALSE)</f>
        <v>4</v>
      </c>
      <c r="I1226" s="255" t="s">
        <v>406</v>
      </c>
      <c r="J1226" s="246" t="str">
        <f t="shared" si="319"/>
        <v>T11</v>
      </c>
      <c r="K1226" s="246" t="str">
        <f t="shared" si="320"/>
        <v>T11</v>
      </c>
      <c r="L1226" s="178">
        <f>VLOOKUP(K1226,Threats!$J$4:$K$33,2,FALSE)</f>
        <v>3</v>
      </c>
      <c r="M1226" s="178" t="str">
        <f t="shared" si="321"/>
        <v>A7.V5.T11</v>
      </c>
      <c r="N1226" s="297">
        <f t="shared" si="324"/>
        <v>8.6</v>
      </c>
      <c r="O1226" s="273">
        <f t="shared" si="323"/>
        <v>9</v>
      </c>
      <c r="P1226"/>
    </row>
    <row r="1227" spans="1:16" ht="24">
      <c r="A1227" s="243" t="s">
        <v>97</v>
      </c>
      <c r="B1227" s="244" t="str">
        <f>Assets!$B$12</f>
        <v xml:space="preserve">Health monitoring devices </v>
      </c>
      <c r="C1227" s="245">
        <f>VLOOKUP(A1227,Assets!$B$28:$C$47,2,FALSE)</f>
        <v>4.5999999999999996</v>
      </c>
      <c r="D1227" s="244" t="s">
        <v>375</v>
      </c>
      <c r="E1227" s="246" t="str">
        <f t="shared" si="316"/>
        <v>V5.</v>
      </c>
      <c r="F1227" s="246" t="str">
        <f t="shared" si="317"/>
        <v>V5</v>
      </c>
      <c r="G1227" s="253" t="str">
        <f t="shared" si="318"/>
        <v>A7V5</v>
      </c>
      <c r="H1227" s="254">
        <f>VLOOKUP(G1227,'Assets+Vulnerabilities'!$H$4:$I$318,2,FALSE)</f>
        <v>4</v>
      </c>
      <c r="I1227" s="255" t="s">
        <v>409</v>
      </c>
      <c r="J1227" s="246" t="str">
        <f t="shared" si="319"/>
        <v>T14</v>
      </c>
      <c r="K1227" s="246" t="str">
        <f t="shared" si="320"/>
        <v>T14</v>
      </c>
      <c r="L1227" s="178">
        <f>VLOOKUP(K1227,Threats!$J$4:$K$33,2,FALSE)</f>
        <v>4</v>
      </c>
      <c r="M1227" s="178" t="str">
        <f t="shared" si="321"/>
        <v>A7.V5.T14</v>
      </c>
      <c r="N1227" s="297">
        <f t="shared" si="322"/>
        <v>10.6</v>
      </c>
      <c r="O1227" s="273">
        <f t="shared" si="323"/>
        <v>11</v>
      </c>
      <c r="P1227"/>
    </row>
    <row r="1228" spans="1:16" ht="24">
      <c r="A1228" s="243" t="s">
        <v>97</v>
      </c>
      <c r="B1228" s="244" t="str">
        <f>Assets!$B$12</f>
        <v xml:space="preserve">Health monitoring devices </v>
      </c>
      <c r="C1228" s="245">
        <f>VLOOKUP(A1228,Assets!$B$28:$C$47,2,FALSE)</f>
        <v>4.5999999999999996</v>
      </c>
      <c r="D1228" s="244" t="s">
        <v>375</v>
      </c>
      <c r="E1228" s="246" t="str">
        <f t="shared" si="316"/>
        <v>V5.</v>
      </c>
      <c r="F1228" s="246" t="str">
        <f t="shared" si="317"/>
        <v>V5</v>
      </c>
      <c r="G1228" s="253" t="str">
        <f t="shared" si="318"/>
        <v>A7V5</v>
      </c>
      <c r="H1228" s="254">
        <f>VLOOKUP(G1228,'Assets+Vulnerabilities'!$H$4:$I$318,2,FALSE)</f>
        <v>4</v>
      </c>
      <c r="I1228" s="255" t="s">
        <v>420</v>
      </c>
      <c r="J1228" s="246" t="str">
        <f t="shared" si="319"/>
        <v>T30</v>
      </c>
      <c r="K1228" s="246" t="str">
        <f t="shared" si="320"/>
        <v>T30</v>
      </c>
      <c r="L1228" s="178">
        <f>VLOOKUP(K1228,Threats!$J$4:$K$33,2,FALSE)</f>
        <v>4</v>
      </c>
      <c r="M1228" s="178" t="str">
        <f t="shared" si="321"/>
        <v>A7.V5.T30</v>
      </c>
      <c r="N1228" s="297">
        <f t="shared" ref="N1228:N1229" si="325">C1228+H1228+L1228-3</f>
        <v>9.6</v>
      </c>
      <c r="O1228" s="273">
        <f t="shared" si="323"/>
        <v>10</v>
      </c>
      <c r="P1228"/>
    </row>
    <row r="1229" spans="1:16" ht="24">
      <c r="A1229" s="243" t="s">
        <v>97</v>
      </c>
      <c r="B1229" s="244" t="str">
        <f>Assets!$B$12</f>
        <v xml:space="preserve">Health monitoring devices </v>
      </c>
      <c r="C1229" s="245">
        <f>VLOOKUP(A1229,Assets!$B$28:$C$47,2,FALSE)</f>
        <v>4.5999999999999996</v>
      </c>
      <c r="D1229" s="244" t="s">
        <v>373</v>
      </c>
      <c r="E1229" s="246" t="str">
        <f t="shared" si="316"/>
        <v>V6.</v>
      </c>
      <c r="F1229" s="246" t="str">
        <f t="shared" si="317"/>
        <v>V6</v>
      </c>
      <c r="G1229" s="253" t="str">
        <f t="shared" si="318"/>
        <v>A7V6</v>
      </c>
      <c r="H1229" s="254">
        <f>VLOOKUP(G1229,'Assets+Vulnerabilities'!$H$4:$I$318,2,FALSE)</f>
        <v>4</v>
      </c>
      <c r="I1229" s="255" t="s">
        <v>418</v>
      </c>
      <c r="J1229" s="246" t="str">
        <f t="shared" si="319"/>
        <v>T9.</v>
      </c>
      <c r="K1229" s="246" t="str">
        <f t="shared" si="320"/>
        <v>T9</v>
      </c>
      <c r="L1229" s="178">
        <f>VLOOKUP(K1229,Threats!$J$4:$K$33,2,FALSE)</f>
        <v>3</v>
      </c>
      <c r="M1229" s="178" t="str">
        <f t="shared" si="321"/>
        <v>A7.V6.T9</v>
      </c>
      <c r="N1229" s="297">
        <f t="shared" si="325"/>
        <v>8.6</v>
      </c>
      <c r="O1229" s="273">
        <f t="shared" si="323"/>
        <v>9</v>
      </c>
      <c r="P1229"/>
    </row>
    <row r="1230" spans="1:16" ht="24">
      <c r="A1230" s="243" t="s">
        <v>97</v>
      </c>
      <c r="B1230" s="244" t="str">
        <f>Assets!$B$12</f>
        <v xml:space="preserve">Health monitoring devices </v>
      </c>
      <c r="C1230" s="245">
        <f>VLOOKUP(A1230,Assets!$B$28:$C$47,2,FALSE)</f>
        <v>4.5999999999999996</v>
      </c>
      <c r="D1230" s="244" t="s">
        <v>373</v>
      </c>
      <c r="E1230" s="246" t="str">
        <f t="shared" si="316"/>
        <v>V6.</v>
      </c>
      <c r="F1230" s="246" t="str">
        <f t="shared" si="317"/>
        <v>V6</v>
      </c>
      <c r="G1230" s="253" t="str">
        <f t="shared" si="318"/>
        <v>A7V6</v>
      </c>
      <c r="H1230" s="254">
        <f>VLOOKUP(G1230,'Assets+Vulnerabilities'!$H$4:$I$318,2,FALSE)</f>
        <v>4</v>
      </c>
      <c r="I1230" s="255" t="s">
        <v>412</v>
      </c>
      <c r="J1230" s="246" t="str">
        <f t="shared" si="319"/>
        <v>T22</v>
      </c>
      <c r="K1230" s="246" t="str">
        <f t="shared" si="320"/>
        <v>T22</v>
      </c>
      <c r="L1230" s="178">
        <f>VLOOKUP(K1230,Threats!$J$4:$K$33,2,FALSE)</f>
        <v>4</v>
      </c>
      <c r="M1230" s="178" t="str">
        <f t="shared" si="321"/>
        <v>A7.V6.T22</v>
      </c>
      <c r="N1230" s="297">
        <f t="shared" si="322"/>
        <v>10.6</v>
      </c>
      <c r="O1230" s="273">
        <f t="shared" si="323"/>
        <v>11</v>
      </c>
      <c r="P1230"/>
    </row>
    <row r="1231" spans="1:16" ht="24">
      <c r="A1231" s="243" t="s">
        <v>97</v>
      </c>
      <c r="B1231" s="244" t="str">
        <f>Assets!$B$12</f>
        <v xml:space="preserve">Health monitoring devices </v>
      </c>
      <c r="C1231" s="245">
        <f>VLOOKUP(A1231,Assets!$B$28:$C$47,2,FALSE)</f>
        <v>4.5999999999999996</v>
      </c>
      <c r="D1231" s="244" t="s">
        <v>373</v>
      </c>
      <c r="E1231" s="246" t="str">
        <f t="shared" si="316"/>
        <v>V6.</v>
      </c>
      <c r="F1231" s="246" t="str">
        <f t="shared" si="317"/>
        <v>V6</v>
      </c>
      <c r="G1231" s="253" t="str">
        <f t="shared" si="318"/>
        <v>A7V6</v>
      </c>
      <c r="H1231" s="254">
        <f>VLOOKUP(G1231,'Assets+Vulnerabilities'!$H$4:$I$318,2,FALSE)</f>
        <v>4</v>
      </c>
      <c r="I1231" s="255" t="s">
        <v>406</v>
      </c>
      <c r="J1231" s="246" t="str">
        <f t="shared" si="319"/>
        <v>T11</v>
      </c>
      <c r="K1231" s="246" t="str">
        <f t="shared" si="320"/>
        <v>T11</v>
      </c>
      <c r="L1231" s="178">
        <f>VLOOKUP(K1231,Threats!$J$4:$K$33,2,FALSE)</f>
        <v>3</v>
      </c>
      <c r="M1231" s="178" t="str">
        <f t="shared" si="321"/>
        <v>A7.V6.T11</v>
      </c>
      <c r="N1231" s="297">
        <f t="shared" ref="N1231:N1238" si="326">C1231+H1231+L1231-3</f>
        <v>8.6</v>
      </c>
      <c r="O1231" s="273">
        <f t="shared" si="323"/>
        <v>9</v>
      </c>
      <c r="P1231"/>
    </row>
    <row r="1232" spans="1:16" ht="24">
      <c r="A1232" s="243" t="s">
        <v>97</v>
      </c>
      <c r="B1232" s="244" t="str">
        <f>Assets!$B$12</f>
        <v xml:space="preserve">Health monitoring devices </v>
      </c>
      <c r="C1232" s="245">
        <f>VLOOKUP(A1232,Assets!$B$28:$C$47,2,FALSE)</f>
        <v>4.5999999999999996</v>
      </c>
      <c r="D1232" s="244" t="s">
        <v>373</v>
      </c>
      <c r="E1232" s="246" t="str">
        <f t="shared" si="316"/>
        <v>V6.</v>
      </c>
      <c r="F1232" s="246" t="str">
        <f t="shared" si="317"/>
        <v>V6</v>
      </c>
      <c r="G1232" s="253" t="str">
        <f t="shared" si="318"/>
        <v>A7V6</v>
      </c>
      <c r="H1232" s="254">
        <f>VLOOKUP(G1232,'Assets+Vulnerabilities'!$H$4:$I$318,2,FALSE)</f>
        <v>4</v>
      </c>
      <c r="I1232" s="255" t="s">
        <v>480</v>
      </c>
      <c r="J1232" s="246" t="str">
        <f t="shared" si="319"/>
        <v>T12</v>
      </c>
      <c r="K1232" s="246" t="str">
        <f t="shared" si="320"/>
        <v>T12</v>
      </c>
      <c r="L1232" s="178">
        <f>VLOOKUP(K1232,Threats!$J$4:$K$33,2,FALSE)</f>
        <v>4</v>
      </c>
      <c r="M1232" s="178" t="str">
        <f t="shared" si="321"/>
        <v>A7.V6.T12</v>
      </c>
      <c r="N1232" s="297">
        <f t="shared" si="326"/>
        <v>9.6</v>
      </c>
      <c r="O1232" s="273">
        <f t="shared" si="323"/>
        <v>10</v>
      </c>
      <c r="P1232"/>
    </row>
    <row r="1233" spans="1:16" ht="24">
      <c r="A1233" s="243" t="s">
        <v>97</v>
      </c>
      <c r="B1233" s="244" t="str">
        <f>Assets!$B$12</f>
        <v xml:space="preserve">Health monitoring devices </v>
      </c>
      <c r="C1233" s="245">
        <f>VLOOKUP(A1233,Assets!$B$28:$C$47,2,FALSE)</f>
        <v>4.5999999999999996</v>
      </c>
      <c r="D1233" s="244" t="s">
        <v>373</v>
      </c>
      <c r="E1233" s="246" t="str">
        <f t="shared" si="316"/>
        <v>V6.</v>
      </c>
      <c r="F1233" s="246" t="str">
        <f t="shared" si="317"/>
        <v>V6</v>
      </c>
      <c r="G1233" s="253" t="str">
        <f t="shared" si="318"/>
        <v>A7V6</v>
      </c>
      <c r="H1233" s="254">
        <f>VLOOKUP(G1233,'Assets+Vulnerabilities'!$H$4:$I$318,2,FALSE)</f>
        <v>4</v>
      </c>
      <c r="I1233" s="255" t="s">
        <v>420</v>
      </c>
      <c r="J1233" s="246" t="str">
        <f t="shared" si="319"/>
        <v>T30</v>
      </c>
      <c r="K1233" s="246" t="str">
        <f t="shared" si="320"/>
        <v>T30</v>
      </c>
      <c r="L1233" s="178">
        <f>VLOOKUP(K1233,Threats!$J$4:$K$33,2,FALSE)</f>
        <v>4</v>
      </c>
      <c r="M1233" s="178" t="str">
        <f t="shared" si="321"/>
        <v>A7.V6.T30</v>
      </c>
      <c r="N1233" s="297">
        <f t="shared" si="326"/>
        <v>9.6</v>
      </c>
      <c r="O1233" s="273">
        <f t="shared" si="323"/>
        <v>10</v>
      </c>
      <c r="P1233"/>
    </row>
    <row r="1234" spans="1:16" ht="36">
      <c r="A1234" s="243" t="s">
        <v>97</v>
      </c>
      <c r="B1234" s="244" t="str">
        <f>Assets!$B$12</f>
        <v xml:space="preserve">Health monitoring devices </v>
      </c>
      <c r="C1234" s="245">
        <f>VLOOKUP(A1234,Assets!$B$28:$C$47,2,FALSE)</f>
        <v>4.5999999999999996</v>
      </c>
      <c r="D1234" s="244" t="s">
        <v>487</v>
      </c>
      <c r="E1234" s="246" t="str">
        <f t="shared" si="316"/>
        <v>V24</v>
      </c>
      <c r="F1234" s="246" t="str">
        <f t="shared" si="317"/>
        <v>V24</v>
      </c>
      <c r="G1234" s="253" t="str">
        <f t="shared" si="318"/>
        <v>A7V24</v>
      </c>
      <c r="H1234" s="254">
        <f>VLOOKUP(G1234,'Assets+Vulnerabilities'!$H$4:$I$318,2,FALSE)</f>
        <v>2</v>
      </c>
      <c r="I1234" s="255" t="s">
        <v>408</v>
      </c>
      <c r="J1234" s="246" t="str">
        <f t="shared" si="319"/>
        <v>T2.</v>
      </c>
      <c r="K1234" s="246" t="str">
        <f t="shared" si="320"/>
        <v>T2</v>
      </c>
      <c r="L1234" s="178">
        <f>VLOOKUP(K1234,Threats!$J$4:$K$33,2,FALSE)</f>
        <v>5</v>
      </c>
      <c r="M1234" s="178" t="str">
        <f t="shared" si="321"/>
        <v>A7.V24.T2</v>
      </c>
      <c r="N1234" s="297">
        <f t="shared" si="326"/>
        <v>8.6</v>
      </c>
      <c r="O1234" s="273">
        <f t="shared" si="323"/>
        <v>9</v>
      </c>
      <c r="P1234"/>
    </row>
    <row r="1235" spans="1:16" ht="36">
      <c r="A1235" s="243" t="s">
        <v>97</v>
      </c>
      <c r="B1235" s="244" t="str">
        <f>Assets!$B$12</f>
        <v xml:space="preserve">Health monitoring devices </v>
      </c>
      <c r="C1235" s="245">
        <f>VLOOKUP(A1235,Assets!$B$28:$C$47,2,FALSE)</f>
        <v>4.5999999999999996</v>
      </c>
      <c r="D1235" s="244" t="s">
        <v>487</v>
      </c>
      <c r="E1235" s="246" t="str">
        <f t="shared" si="316"/>
        <v>V24</v>
      </c>
      <c r="F1235" s="246" t="str">
        <f t="shared" si="317"/>
        <v>V24</v>
      </c>
      <c r="G1235" s="253" t="str">
        <f t="shared" si="318"/>
        <v>A7V24</v>
      </c>
      <c r="H1235" s="254">
        <f>VLOOKUP(G1235,'Assets+Vulnerabilities'!$H$4:$I$318,2,FALSE)</f>
        <v>2</v>
      </c>
      <c r="I1235" s="255" t="s">
        <v>431</v>
      </c>
      <c r="J1235" s="246" t="str">
        <f t="shared" si="319"/>
        <v>T6.</v>
      </c>
      <c r="K1235" s="246" t="str">
        <f t="shared" si="320"/>
        <v>T6</v>
      </c>
      <c r="L1235" s="178">
        <f>VLOOKUP(K1235,Threats!$J$4:$K$33,2,FALSE)</f>
        <v>4</v>
      </c>
      <c r="M1235" s="178" t="str">
        <f t="shared" si="321"/>
        <v>A7.V24.T6</v>
      </c>
      <c r="N1235" s="297">
        <f t="shared" si="326"/>
        <v>7.6</v>
      </c>
      <c r="O1235" s="273">
        <f t="shared" si="323"/>
        <v>8</v>
      </c>
      <c r="P1235"/>
    </row>
    <row r="1236" spans="1:16" ht="36">
      <c r="A1236" s="243" t="s">
        <v>97</v>
      </c>
      <c r="B1236" s="244" t="str">
        <f>Assets!$B$12</f>
        <v xml:space="preserve">Health monitoring devices </v>
      </c>
      <c r="C1236" s="245">
        <f>VLOOKUP(A1236,Assets!$B$28:$C$47,2,FALSE)</f>
        <v>4.5999999999999996</v>
      </c>
      <c r="D1236" s="244" t="s">
        <v>487</v>
      </c>
      <c r="E1236" s="246" t="str">
        <f t="shared" si="316"/>
        <v>V24</v>
      </c>
      <c r="F1236" s="246" t="str">
        <f t="shared" si="317"/>
        <v>V24</v>
      </c>
      <c r="G1236" s="253" t="str">
        <f t="shared" si="318"/>
        <v>A7V24</v>
      </c>
      <c r="H1236" s="254">
        <f>VLOOKUP(G1236,'Assets+Vulnerabilities'!$H$4:$I$318,2,FALSE)</f>
        <v>2</v>
      </c>
      <c r="I1236" s="255" t="s">
        <v>152</v>
      </c>
      <c r="J1236" s="246" t="str">
        <f t="shared" si="319"/>
        <v>T7.</v>
      </c>
      <c r="K1236" s="246" t="str">
        <f t="shared" si="320"/>
        <v>T7</v>
      </c>
      <c r="L1236" s="178">
        <f>VLOOKUP(K1236,Threats!$J$4:$K$33,2,FALSE)</f>
        <v>4</v>
      </c>
      <c r="M1236" s="178" t="str">
        <f t="shared" si="321"/>
        <v>A7.V24.T7</v>
      </c>
      <c r="N1236" s="297">
        <f t="shared" si="326"/>
        <v>7.6</v>
      </c>
      <c r="O1236" s="273">
        <f t="shared" si="323"/>
        <v>8</v>
      </c>
      <c r="P1236"/>
    </row>
    <row r="1237" spans="1:16" ht="36">
      <c r="A1237" s="243" t="s">
        <v>97</v>
      </c>
      <c r="B1237" s="244" t="str">
        <f>Assets!$B$12</f>
        <v xml:space="preserve">Health monitoring devices </v>
      </c>
      <c r="C1237" s="245">
        <f>VLOOKUP(A1237,Assets!$B$28:$C$47,2,FALSE)</f>
        <v>4.5999999999999996</v>
      </c>
      <c r="D1237" s="244" t="s">
        <v>487</v>
      </c>
      <c r="E1237" s="246" t="str">
        <f t="shared" si="316"/>
        <v>V24</v>
      </c>
      <c r="F1237" s="246" t="str">
        <f t="shared" si="317"/>
        <v>V24</v>
      </c>
      <c r="G1237" s="253" t="str">
        <f t="shared" si="318"/>
        <v>A7V24</v>
      </c>
      <c r="H1237" s="254">
        <f>VLOOKUP(G1237,'Assets+Vulnerabilities'!$H$4:$I$318,2,FALSE)</f>
        <v>2</v>
      </c>
      <c r="I1237" s="255" t="s">
        <v>417</v>
      </c>
      <c r="J1237" s="246" t="str">
        <f t="shared" si="319"/>
        <v>T8.</v>
      </c>
      <c r="K1237" s="246" t="str">
        <f t="shared" si="320"/>
        <v>T8</v>
      </c>
      <c r="L1237" s="178">
        <f>VLOOKUP(K1237,Threats!$J$4:$K$33,2,FALSE)</f>
        <v>4</v>
      </c>
      <c r="M1237" s="178" t="str">
        <f t="shared" si="321"/>
        <v>A7.V24.T8</v>
      </c>
      <c r="N1237" s="297">
        <f t="shared" si="326"/>
        <v>7.6</v>
      </c>
      <c r="O1237" s="273">
        <f t="shared" si="323"/>
        <v>8</v>
      </c>
      <c r="P1237"/>
    </row>
    <row r="1238" spans="1:16" ht="36">
      <c r="A1238" s="243" t="s">
        <v>97</v>
      </c>
      <c r="B1238" s="244" t="str">
        <f>Assets!$B$12</f>
        <v xml:space="preserve">Health monitoring devices </v>
      </c>
      <c r="C1238" s="245">
        <f>VLOOKUP(A1238,Assets!$B$28:$C$47,2,FALSE)</f>
        <v>4.5999999999999996</v>
      </c>
      <c r="D1238" s="244" t="s">
        <v>487</v>
      </c>
      <c r="E1238" s="246" t="str">
        <f t="shared" si="316"/>
        <v>V24</v>
      </c>
      <c r="F1238" s="246" t="str">
        <f t="shared" si="317"/>
        <v>V24</v>
      </c>
      <c r="G1238" s="253" t="str">
        <f t="shared" si="318"/>
        <v>A7V24</v>
      </c>
      <c r="H1238" s="254">
        <f>VLOOKUP(G1238,'Assets+Vulnerabilities'!$H$4:$I$318,2,FALSE)</f>
        <v>2</v>
      </c>
      <c r="I1238" s="255" t="s">
        <v>418</v>
      </c>
      <c r="J1238" s="246" t="str">
        <f t="shared" si="319"/>
        <v>T9.</v>
      </c>
      <c r="K1238" s="246" t="str">
        <f t="shared" si="320"/>
        <v>T9</v>
      </c>
      <c r="L1238" s="178">
        <f>VLOOKUP(K1238,Threats!$J$4:$K$33,2,FALSE)</f>
        <v>3</v>
      </c>
      <c r="M1238" s="178" t="str">
        <f t="shared" si="321"/>
        <v>A7.V24.T9</v>
      </c>
      <c r="N1238" s="297">
        <f t="shared" si="326"/>
        <v>6.6</v>
      </c>
      <c r="O1238" s="273">
        <f t="shared" si="323"/>
        <v>7</v>
      </c>
      <c r="P1238"/>
    </row>
    <row r="1239" spans="1:16" ht="36">
      <c r="A1239" s="243" t="s">
        <v>97</v>
      </c>
      <c r="B1239" s="244" t="str">
        <f>Assets!$B$12</f>
        <v xml:space="preserve">Health monitoring devices </v>
      </c>
      <c r="C1239" s="245">
        <f>VLOOKUP(A1239,Assets!$B$28:$C$47,2,FALSE)</f>
        <v>4.5999999999999996</v>
      </c>
      <c r="D1239" s="244" t="s">
        <v>487</v>
      </c>
      <c r="E1239" s="246" t="str">
        <f t="shared" si="316"/>
        <v>V24</v>
      </c>
      <c r="F1239" s="246" t="str">
        <f t="shared" si="317"/>
        <v>V24</v>
      </c>
      <c r="G1239" s="253" t="str">
        <f t="shared" si="318"/>
        <v>A7V24</v>
      </c>
      <c r="H1239" s="254">
        <f>VLOOKUP(G1239,'Assets+Vulnerabilities'!$H$4:$I$318,2,FALSE)</f>
        <v>2</v>
      </c>
      <c r="I1239" s="255" t="s">
        <v>409</v>
      </c>
      <c r="J1239" s="246" t="str">
        <f t="shared" si="319"/>
        <v>T14</v>
      </c>
      <c r="K1239" s="246" t="str">
        <f t="shared" si="320"/>
        <v>T14</v>
      </c>
      <c r="L1239" s="178">
        <f>VLOOKUP(K1239,Threats!$J$4:$K$33,2,FALSE)</f>
        <v>4</v>
      </c>
      <c r="M1239" s="178" t="str">
        <f t="shared" si="321"/>
        <v>A7.V24.T14</v>
      </c>
      <c r="N1239" s="297">
        <f t="shared" si="322"/>
        <v>8.6</v>
      </c>
      <c r="O1239" s="273">
        <f t="shared" si="323"/>
        <v>9</v>
      </c>
      <c r="P1239"/>
    </row>
    <row r="1240" spans="1:16" ht="36">
      <c r="A1240" s="243" t="s">
        <v>97</v>
      </c>
      <c r="B1240" s="244" t="str">
        <f>Assets!$B$12</f>
        <v xml:space="preserve">Health monitoring devices </v>
      </c>
      <c r="C1240" s="245">
        <f>VLOOKUP(A1240,Assets!$B$28:$C$47,2,FALSE)</f>
        <v>4.5999999999999996</v>
      </c>
      <c r="D1240" s="244" t="s">
        <v>487</v>
      </c>
      <c r="E1240" s="246" t="str">
        <f t="shared" si="316"/>
        <v>V24</v>
      </c>
      <c r="F1240" s="246" t="str">
        <f t="shared" si="317"/>
        <v>V24</v>
      </c>
      <c r="G1240" s="253" t="str">
        <f t="shared" si="318"/>
        <v>A7V24</v>
      </c>
      <c r="H1240" s="254">
        <f>VLOOKUP(G1240,'Assets+Vulnerabilities'!$H$4:$I$318,2,FALSE)</f>
        <v>2</v>
      </c>
      <c r="I1240" s="255" t="s">
        <v>422</v>
      </c>
      <c r="J1240" s="246" t="str">
        <f t="shared" si="319"/>
        <v>T15</v>
      </c>
      <c r="K1240" s="246" t="str">
        <f t="shared" si="320"/>
        <v>T15</v>
      </c>
      <c r="L1240" s="178">
        <f>VLOOKUP(K1240,Threats!$J$4:$K$33,2,FALSE)</f>
        <v>3</v>
      </c>
      <c r="M1240" s="178" t="str">
        <f t="shared" si="321"/>
        <v>A7.V24.T15</v>
      </c>
      <c r="N1240" s="297">
        <f t="shared" si="322"/>
        <v>7.6</v>
      </c>
      <c r="O1240" s="273">
        <f t="shared" si="323"/>
        <v>8</v>
      </c>
      <c r="P1240"/>
    </row>
    <row r="1241" spans="1:16" ht="48">
      <c r="A1241" s="243" t="s">
        <v>97</v>
      </c>
      <c r="B1241" s="244" t="str">
        <f>Assets!$B$12</f>
        <v xml:space="preserve">Health monitoring devices </v>
      </c>
      <c r="C1241" s="245">
        <f>VLOOKUP(A1241,Assets!$B$28:$C$47,2,FALSE)</f>
        <v>4.5999999999999996</v>
      </c>
      <c r="D1241" s="244" t="s">
        <v>487</v>
      </c>
      <c r="E1241" s="246" t="str">
        <f t="shared" si="316"/>
        <v>V24</v>
      </c>
      <c r="F1241" s="246" t="str">
        <f t="shared" si="317"/>
        <v>V24</v>
      </c>
      <c r="G1241" s="253" t="str">
        <f t="shared" si="318"/>
        <v>A7V24</v>
      </c>
      <c r="H1241" s="254">
        <f>VLOOKUP(G1241,'Assets+Vulnerabilities'!$H$4:$I$318,2,FALSE)</f>
        <v>2</v>
      </c>
      <c r="I1241" s="255" t="s">
        <v>419</v>
      </c>
      <c r="J1241" s="246" t="str">
        <f t="shared" si="319"/>
        <v>T16</v>
      </c>
      <c r="K1241" s="246" t="str">
        <f t="shared" si="320"/>
        <v>T16</v>
      </c>
      <c r="L1241" s="178">
        <f>VLOOKUP(K1241,Threats!$J$4:$K$33,2,FALSE)</f>
        <v>3</v>
      </c>
      <c r="M1241" s="178" t="str">
        <f t="shared" si="321"/>
        <v>A7.V24.T16</v>
      </c>
      <c r="N1241" s="297">
        <f t="shared" si="322"/>
        <v>7.6</v>
      </c>
      <c r="O1241" s="273">
        <f t="shared" si="323"/>
        <v>8</v>
      </c>
      <c r="P1241"/>
    </row>
    <row r="1242" spans="1:16" ht="36">
      <c r="A1242" s="243" t="s">
        <v>97</v>
      </c>
      <c r="B1242" s="244" t="str">
        <f>Assets!$B$12</f>
        <v xml:space="preserve">Health monitoring devices </v>
      </c>
      <c r="C1242" s="245">
        <f>VLOOKUP(A1242,Assets!$B$28:$C$47,2,FALSE)</f>
        <v>4.5999999999999996</v>
      </c>
      <c r="D1242" s="244" t="s">
        <v>487</v>
      </c>
      <c r="E1242" s="246" t="str">
        <f t="shared" si="316"/>
        <v>V24</v>
      </c>
      <c r="F1242" s="246" t="str">
        <f t="shared" si="317"/>
        <v>V24</v>
      </c>
      <c r="G1242" s="253" t="str">
        <f t="shared" si="318"/>
        <v>A7V24</v>
      </c>
      <c r="H1242" s="254">
        <f>VLOOKUP(G1242,'Assets+Vulnerabilities'!$H$4:$I$318,2,FALSE)</f>
        <v>2</v>
      </c>
      <c r="I1242" s="255" t="s">
        <v>426</v>
      </c>
      <c r="J1242" s="246" t="str">
        <f t="shared" si="319"/>
        <v>T21</v>
      </c>
      <c r="K1242" s="246" t="str">
        <f t="shared" si="320"/>
        <v>T21</v>
      </c>
      <c r="L1242" s="178">
        <f>VLOOKUP(K1242,Threats!$J$4:$K$33,2,FALSE)</f>
        <v>4</v>
      </c>
      <c r="M1242" s="178" t="str">
        <f t="shared" si="321"/>
        <v>A7.V24.T21</v>
      </c>
      <c r="N1242" s="297">
        <f t="shared" si="322"/>
        <v>8.6</v>
      </c>
      <c r="O1242" s="273">
        <f t="shared" si="323"/>
        <v>9</v>
      </c>
      <c r="P1242"/>
    </row>
    <row r="1243" spans="1:16" ht="36">
      <c r="A1243" s="243" t="s">
        <v>97</v>
      </c>
      <c r="B1243" s="244" t="str">
        <f>Assets!$B$12</f>
        <v xml:space="preserve">Health monitoring devices </v>
      </c>
      <c r="C1243" s="245">
        <f>VLOOKUP(A1243,Assets!$B$28:$C$47,2,FALSE)</f>
        <v>4.5999999999999996</v>
      </c>
      <c r="D1243" s="244" t="s">
        <v>380</v>
      </c>
      <c r="E1243" s="246" t="str">
        <f t="shared" si="316"/>
        <v>V28</v>
      </c>
      <c r="F1243" s="246" t="str">
        <f t="shared" si="317"/>
        <v>V28</v>
      </c>
      <c r="G1243" s="253" t="str">
        <f t="shared" si="318"/>
        <v>A7V28</v>
      </c>
      <c r="H1243" s="254">
        <f>VLOOKUP(G1243,'Assets+Vulnerabilities'!$H$4:$I$318,2,FALSE)</f>
        <v>3</v>
      </c>
      <c r="I1243" s="255" t="s">
        <v>417</v>
      </c>
      <c r="J1243" s="246" t="str">
        <f t="shared" si="319"/>
        <v>T8.</v>
      </c>
      <c r="K1243" s="246" t="str">
        <f t="shared" si="320"/>
        <v>T8</v>
      </c>
      <c r="L1243" s="178">
        <f>VLOOKUP(K1243,Threats!$J$4:$K$33,2,FALSE)</f>
        <v>4</v>
      </c>
      <c r="M1243" s="178" t="str">
        <f t="shared" si="321"/>
        <v>A7.V28.T8</v>
      </c>
      <c r="N1243" s="297">
        <f t="shared" ref="N1243:N1247" si="327">C1243+H1243+L1243-3</f>
        <v>8.6</v>
      </c>
      <c r="O1243" s="273">
        <f t="shared" si="323"/>
        <v>9</v>
      </c>
      <c r="P1243"/>
    </row>
    <row r="1244" spans="1:16" ht="24">
      <c r="A1244" s="243" t="s">
        <v>97</v>
      </c>
      <c r="B1244" s="244" t="str">
        <f>Assets!$B$12</f>
        <v xml:space="preserve">Health monitoring devices </v>
      </c>
      <c r="C1244" s="245">
        <f>VLOOKUP(A1244,Assets!$B$28:$C$47,2,FALSE)</f>
        <v>4.5999999999999996</v>
      </c>
      <c r="D1244" s="244" t="s">
        <v>380</v>
      </c>
      <c r="E1244" s="246" t="str">
        <f t="shared" si="316"/>
        <v>V28</v>
      </c>
      <c r="F1244" s="246" t="str">
        <f t="shared" si="317"/>
        <v>V28</v>
      </c>
      <c r="G1244" s="253" t="str">
        <f t="shared" si="318"/>
        <v>A7V28</v>
      </c>
      <c r="H1244" s="254">
        <f>VLOOKUP(G1244,'Assets+Vulnerabilities'!$H$4:$I$318,2,FALSE)</f>
        <v>3</v>
      </c>
      <c r="I1244" s="255" t="s">
        <v>480</v>
      </c>
      <c r="J1244" s="246" t="str">
        <f t="shared" si="319"/>
        <v>T12</v>
      </c>
      <c r="K1244" s="246" t="str">
        <f t="shared" si="320"/>
        <v>T12</v>
      </c>
      <c r="L1244" s="178">
        <f>VLOOKUP(K1244,Threats!$J$4:$K$33,2,FALSE)</f>
        <v>4</v>
      </c>
      <c r="M1244" s="178" t="str">
        <f t="shared" si="321"/>
        <v>A7.V28.T12</v>
      </c>
      <c r="N1244" s="297">
        <f t="shared" si="327"/>
        <v>8.6</v>
      </c>
      <c r="O1244" s="273">
        <f t="shared" si="323"/>
        <v>9</v>
      </c>
      <c r="P1244"/>
    </row>
    <row r="1245" spans="1:16" ht="24">
      <c r="A1245" s="243" t="s">
        <v>97</v>
      </c>
      <c r="B1245" s="244" t="str">
        <f>Assets!$B$12</f>
        <v xml:space="preserve">Health monitoring devices </v>
      </c>
      <c r="C1245" s="245">
        <f>VLOOKUP(A1245,Assets!$B$28:$C$47,2,FALSE)</f>
        <v>4.5999999999999996</v>
      </c>
      <c r="D1245" s="244" t="s">
        <v>398</v>
      </c>
      <c r="E1245" s="246" t="str">
        <f t="shared" si="316"/>
        <v>V29</v>
      </c>
      <c r="F1245" s="246" t="str">
        <f t="shared" si="317"/>
        <v>V29</v>
      </c>
      <c r="G1245" s="253" t="str">
        <f t="shared" si="318"/>
        <v>A7V29</v>
      </c>
      <c r="H1245" s="254">
        <f>VLOOKUP(G1245,'Assets+Vulnerabilities'!$H$4:$I$318,2,FALSE)</f>
        <v>4</v>
      </c>
      <c r="I1245" s="255" t="s">
        <v>418</v>
      </c>
      <c r="J1245" s="246" t="str">
        <f t="shared" si="319"/>
        <v>T9.</v>
      </c>
      <c r="K1245" s="246" t="str">
        <f t="shared" si="320"/>
        <v>T9</v>
      </c>
      <c r="L1245" s="178">
        <f>VLOOKUP(K1245,Threats!$J$4:$K$33,2,FALSE)</f>
        <v>3</v>
      </c>
      <c r="M1245" s="178" t="str">
        <f t="shared" si="321"/>
        <v>A7.V29.T9</v>
      </c>
      <c r="N1245" s="297">
        <f t="shared" si="327"/>
        <v>8.6</v>
      </c>
      <c r="O1245" s="273">
        <f t="shared" si="323"/>
        <v>9</v>
      </c>
      <c r="P1245"/>
    </row>
    <row r="1246" spans="1:16" ht="24">
      <c r="A1246" s="243" t="s">
        <v>97</v>
      </c>
      <c r="B1246" s="244" t="str">
        <f>Assets!$B$12</f>
        <v xml:space="preserve">Health monitoring devices </v>
      </c>
      <c r="C1246" s="245">
        <f>VLOOKUP(A1246,Assets!$B$28:$C$47,2,FALSE)</f>
        <v>4.5999999999999996</v>
      </c>
      <c r="D1246" s="244" t="s">
        <v>398</v>
      </c>
      <c r="E1246" s="246" t="str">
        <f t="shared" si="316"/>
        <v>V29</v>
      </c>
      <c r="F1246" s="246" t="str">
        <f t="shared" si="317"/>
        <v>V29</v>
      </c>
      <c r="G1246" s="253" t="str">
        <f t="shared" si="318"/>
        <v>A7V29</v>
      </c>
      <c r="H1246" s="254">
        <f>VLOOKUP(G1246,'Assets+Vulnerabilities'!$H$4:$I$318,2,FALSE)</f>
        <v>4</v>
      </c>
      <c r="I1246" s="255" t="s">
        <v>406</v>
      </c>
      <c r="J1246" s="246" t="str">
        <f t="shared" si="319"/>
        <v>T11</v>
      </c>
      <c r="K1246" s="246" t="str">
        <f t="shared" si="320"/>
        <v>T11</v>
      </c>
      <c r="L1246" s="178">
        <f>VLOOKUP(K1246,Threats!$J$4:$K$33,2,FALSE)</f>
        <v>3</v>
      </c>
      <c r="M1246" s="178" t="str">
        <f t="shared" si="321"/>
        <v>A7.V29.T11</v>
      </c>
      <c r="N1246" s="297">
        <f t="shared" si="327"/>
        <v>8.6</v>
      </c>
      <c r="O1246" s="273">
        <f t="shared" si="323"/>
        <v>9</v>
      </c>
      <c r="P1246"/>
    </row>
    <row r="1247" spans="1:16" ht="24">
      <c r="A1247" s="243" t="s">
        <v>97</v>
      </c>
      <c r="B1247" s="244" t="str">
        <f>Assets!$B$12</f>
        <v xml:space="preserve">Health monitoring devices </v>
      </c>
      <c r="C1247" s="245">
        <f>VLOOKUP(A1247,Assets!$B$28:$C$47,2,FALSE)</f>
        <v>4.5999999999999996</v>
      </c>
      <c r="D1247" s="244" t="s">
        <v>398</v>
      </c>
      <c r="E1247" s="246" t="str">
        <f t="shared" si="316"/>
        <v>V29</v>
      </c>
      <c r="F1247" s="246" t="str">
        <f t="shared" si="317"/>
        <v>V29</v>
      </c>
      <c r="G1247" s="253" t="str">
        <f t="shared" si="318"/>
        <v>A7V29</v>
      </c>
      <c r="H1247" s="254">
        <f>VLOOKUP(G1247,'Assets+Vulnerabilities'!$H$4:$I$318,2,FALSE)</f>
        <v>4</v>
      </c>
      <c r="I1247" s="255" t="s">
        <v>420</v>
      </c>
      <c r="J1247" s="246" t="str">
        <f t="shared" si="319"/>
        <v>T30</v>
      </c>
      <c r="K1247" s="246" t="str">
        <f t="shared" si="320"/>
        <v>T30</v>
      </c>
      <c r="L1247" s="178">
        <f>VLOOKUP(K1247,Threats!$J$4:$K$33,2,FALSE)</f>
        <v>4</v>
      </c>
      <c r="M1247" s="178" t="str">
        <f t="shared" si="321"/>
        <v>A7.V29.T30</v>
      </c>
      <c r="N1247" s="297">
        <f t="shared" si="327"/>
        <v>9.6</v>
      </c>
      <c r="O1247" s="273">
        <f t="shared" si="323"/>
        <v>10</v>
      </c>
      <c r="P1247"/>
    </row>
    <row r="1248" spans="1:16" ht="24">
      <c r="A1248" s="243" t="s">
        <v>97</v>
      </c>
      <c r="B1248" s="244" t="str">
        <f>Assets!$B$12</f>
        <v xml:space="preserve">Health monitoring devices </v>
      </c>
      <c r="C1248" s="245">
        <f>VLOOKUP(A1248,Assets!$B$28:$C$47,2,FALSE)</f>
        <v>4.5999999999999996</v>
      </c>
      <c r="D1248" s="244" t="s">
        <v>397</v>
      </c>
      <c r="E1248" s="246" t="str">
        <f t="shared" si="316"/>
        <v>V30</v>
      </c>
      <c r="F1248" s="246" t="str">
        <f t="shared" si="317"/>
        <v>V30</v>
      </c>
      <c r="G1248" s="253" t="str">
        <f t="shared" si="318"/>
        <v>A7V30</v>
      </c>
      <c r="H1248" s="254">
        <f>VLOOKUP(G1248,'Assets+Vulnerabilities'!$H$4:$I$318,2,FALSE)</f>
        <v>4</v>
      </c>
      <c r="I1248" s="255" t="s">
        <v>412</v>
      </c>
      <c r="J1248" s="246" t="str">
        <f t="shared" si="319"/>
        <v>T22</v>
      </c>
      <c r="K1248" s="246" t="str">
        <f t="shared" si="320"/>
        <v>T22</v>
      </c>
      <c r="L1248" s="178">
        <f>VLOOKUP(K1248,Threats!$J$4:$K$33,2,FALSE)</f>
        <v>4</v>
      </c>
      <c r="M1248" s="178" t="str">
        <f t="shared" si="321"/>
        <v>A7.V30.T22</v>
      </c>
      <c r="N1248" s="297">
        <f t="shared" si="322"/>
        <v>10.6</v>
      </c>
      <c r="O1248" s="273">
        <f t="shared" si="323"/>
        <v>11</v>
      </c>
      <c r="P1248"/>
    </row>
    <row r="1249" spans="1:16" ht="24">
      <c r="A1249" s="243" t="s">
        <v>97</v>
      </c>
      <c r="B1249" s="244" t="str">
        <f>Assets!$B$12</f>
        <v xml:space="preserve">Health monitoring devices </v>
      </c>
      <c r="C1249" s="245">
        <f>VLOOKUP(A1249,Assets!$B$28:$C$47,2,FALSE)</f>
        <v>4.5999999999999996</v>
      </c>
      <c r="D1249" s="244" t="s">
        <v>395</v>
      </c>
      <c r="E1249" s="246" t="str">
        <f t="shared" si="316"/>
        <v>V31</v>
      </c>
      <c r="F1249" s="246" t="str">
        <f t="shared" si="317"/>
        <v>V31</v>
      </c>
      <c r="G1249" s="253" t="str">
        <f t="shared" si="318"/>
        <v>A7V31</v>
      </c>
      <c r="H1249" s="254">
        <f>VLOOKUP(G1249,'Assets+Vulnerabilities'!$H$4:$I$318,2,FALSE)</f>
        <v>3</v>
      </c>
      <c r="I1249" s="255" t="s">
        <v>411</v>
      </c>
      <c r="J1249" s="246" t="str">
        <f t="shared" si="319"/>
        <v>T4.</v>
      </c>
      <c r="K1249" s="246" t="str">
        <f t="shared" si="320"/>
        <v>T4</v>
      </c>
      <c r="L1249" s="178">
        <f>VLOOKUP(K1249,Threats!$J$4:$K$33,2,FALSE)</f>
        <v>3</v>
      </c>
      <c r="M1249" s="178" t="str">
        <f t="shared" si="321"/>
        <v>A7.V31.T4</v>
      </c>
      <c r="N1249" s="297">
        <f>C1249+H1249+L1249-3</f>
        <v>7.6</v>
      </c>
      <c r="O1249" s="273">
        <f t="shared" si="323"/>
        <v>8</v>
      </c>
      <c r="P1249"/>
    </row>
    <row r="1250" spans="1:16" ht="24">
      <c r="A1250" s="243" t="s">
        <v>97</v>
      </c>
      <c r="B1250" s="244" t="str">
        <f>Assets!$B$12</f>
        <v xml:space="preserve">Health monitoring devices </v>
      </c>
      <c r="C1250" s="245">
        <f>VLOOKUP(A1250,Assets!$B$28:$C$47,2,FALSE)</f>
        <v>4.5999999999999996</v>
      </c>
      <c r="D1250" s="244" t="s">
        <v>395</v>
      </c>
      <c r="E1250" s="246" t="str">
        <f t="shared" si="316"/>
        <v>V31</v>
      </c>
      <c r="F1250" s="246" t="str">
        <f t="shared" si="317"/>
        <v>V31</v>
      </c>
      <c r="G1250" s="253" t="str">
        <f t="shared" si="318"/>
        <v>A7V31</v>
      </c>
      <c r="H1250" s="254">
        <f>VLOOKUP(G1250,'Assets+Vulnerabilities'!$H$4:$I$318,2,FALSE)</f>
        <v>3</v>
      </c>
      <c r="I1250" s="255" t="s">
        <v>151</v>
      </c>
      <c r="J1250" s="246" t="str">
        <f t="shared" si="319"/>
        <v>T5.</v>
      </c>
      <c r="K1250" s="246" t="str">
        <f t="shared" si="320"/>
        <v>T5</v>
      </c>
      <c r="L1250" s="178">
        <f>VLOOKUP(K1250,Threats!$J$4:$K$33,2,FALSE)</f>
        <v>3</v>
      </c>
      <c r="M1250" s="178" t="str">
        <f t="shared" si="321"/>
        <v>A7.V31.T5</v>
      </c>
      <c r="N1250" s="297">
        <f t="shared" si="322"/>
        <v>8.6</v>
      </c>
      <c r="O1250" s="273">
        <f t="shared" si="323"/>
        <v>9</v>
      </c>
      <c r="P1250"/>
    </row>
    <row r="1251" spans="1:16" ht="24">
      <c r="A1251" s="243" t="s">
        <v>97</v>
      </c>
      <c r="B1251" s="244" t="str">
        <f>Assets!$B$12</f>
        <v xml:space="preserve">Health monitoring devices </v>
      </c>
      <c r="C1251" s="245">
        <f>VLOOKUP(A1251,Assets!$B$28:$C$47,2,FALSE)</f>
        <v>4.5999999999999996</v>
      </c>
      <c r="D1251" s="244" t="s">
        <v>395</v>
      </c>
      <c r="E1251" s="246" t="str">
        <f t="shared" si="316"/>
        <v>V31</v>
      </c>
      <c r="F1251" s="246" t="str">
        <f t="shared" si="317"/>
        <v>V31</v>
      </c>
      <c r="G1251" s="253" t="str">
        <f t="shared" si="318"/>
        <v>A7V31</v>
      </c>
      <c r="H1251" s="254">
        <f>VLOOKUP(G1251,'Assets+Vulnerabilities'!$H$4:$I$318,2,FALSE)</f>
        <v>3</v>
      </c>
      <c r="I1251" s="255" t="s">
        <v>431</v>
      </c>
      <c r="J1251" s="246" t="str">
        <f t="shared" si="319"/>
        <v>T6.</v>
      </c>
      <c r="K1251" s="246" t="str">
        <f t="shared" si="320"/>
        <v>T6</v>
      </c>
      <c r="L1251" s="178">
        <f>VLOOKUP(K1251,Threats!$J$4:$K$33,2,FALSE)</f>
        <v>4</v>
      </c>
      <c r="M1251" s="178" t="str">
        <f t="shared" si="321"/>
        <v>A7.V31.T6</v>
      </c>
      <c r="N1251" s="297">
        <f t="shared" ref="N1251:N1254" si="328">C1251+H1251+L1251-3</f>
        <v>8.6</v>
      </c>
      <c r="O1251" s="273">
        <f t="shared" si="323"/>
        <v>9</v>
      </c>
      <c r="P1251"/>
    </row>
    <row r="1252" spans="1:16" ht="24">
      <c r="A1252" s="243" t="s">
        <v>97</v>
      </c>
      <c r="B1252" s="244" t="str">
        <f>Assets!$B$12</f>
        <v xml:space="preserve">Health monitoring devices </v>
      </c>
      <c r="C1252" s="245">
        <f>VLOOKUP(A1252,Assets!$B$28:$C$47,2,FALSE)</f>
        <v>4.5999999999999996</v>
      </c>
      <c r="D1252" s="244" t="s">
        <v>395</v>
      </c>
      <c r="E1252" s="246" t="str">
        <f t="shared" si="316"/>
        <v>V31</v>
      </c>
      <c r="F1252" s="246" t="str">
        <f t="shared" si="317"/>
        <v>V31</v>
      </c>
      <c r="G1252" s="253" t="str">
        <f t="shared" si="318"/>
        <v>A7V31</v>
      </c>
      <c r="H1252" s="254">
        <f>VLOOKUP(G1252,'Assets+Vulnerabilities'!$H$4:$I$318,2,FALSE)</f>
        <v>3</v>
      </c>
      <c r="I1252" s="255" t="s">
        <v>152</v>
      </c>
      <c r="J1252" s="246" t="str">
        <f t="shared" si="319"/>
        <v>T7.</v>
      </c>
      <c r="K1252" s="246" t="str">
        <f t="shared" si="320"/>
        <v>T7</v>
      </c>
      <c r="L1252" s="178">
        <f>VLOOKUP(K1252,Threats!$J$4:$K$33,2,FALSE)</f>
        <v>4</v>
      </c>
      <c r="M1252" s="178" t="str">
        <f t="shared" si="321"/>
        <v>A7.V31.T7</v>
      </c>
      <c r="N1252" s="297">
        <f t="shared" si="328"/>
        <v>8.6</v>
      </c>
      <c r="O1252" s="273">
        <f t="shared" si="323"/>
        <v>9</v>
      </c>
      <c r="P1252"/>
    </row>
    <row r="1253" spans="1:16" ht="36">
      <c r="A1253" s="243" t="s">
        <v>97</v>
      </c>
      <c r="B1253" s="244" t="str">
        <f>Assets!$B$12</f>
        <v xml:space="preserve">Health monitoring devices </v>
      </c>
      <c r="C1253" s="245">
        <f>VLOOKUP(A1253,Assets!$B$28:$C$47,2,FALSE)</f>
        <v>4.5999999999999996</v>
      </c>
      <c r="D1253" s="244" t="s">
        <v>395</v>
      </c>
      <c r="E1253" s="246" t="str">
        <f t="shared" si="316"/>
        <v>V31</v>
      </c>
      <c r="F1253" s="246" t="str">
        <f t="shared" si="317"/>
        <v>V31</v>
      </c>
      <c r="G1253" s="253" t="str">
        <f t="shared" si="318"/>
        <v>A7V31</v>
      </c>
      <c r="H1253" s="254">
        <f>VLOOKUP(G1253,'Assets+Vulnerabilities'!$H$4:$I$318,2,FALSE)</f>
        <v>3</v>
      </c>
      <c r="I1253" s="255" t="s">
        <v>417</v>
      </c>
      <c r="J1253" s="246" t="str">
        <f t="shared" si="319"/>
        <v>T8.</v>
      </c>
      <c r="K1253" s="246" t="str">
        <f t="shared" si="320"/>
        <v>T8</v>
      </c>
      <c r="L1253" s="178">
        <f>VLOOKUP(K1253,Threats!$J$4:$K$33,2,FALSE)</f>
        <v>4</v>
      </c>
      <c r="M1253" s="178" t="str">
        <f t="shared" si="321"/>
        <v>A7.V31.T8</v>
      </c>
      <c r="N1253" s="297">
        <f t="shared" si="328"/>
        <v>8.6</v>
      </c>
      <c r="O1253" s="273">
        <f t="shared" si="323"/>
        <v>9</v>
      </c>
      <c r="P1253"/>
    </row>
    <row r="1254" spans="1:16" ht="24">
      <c r="A1254" s="243" t="s">
        <v>97</v>
      </c>
      <c r="B1254" s="244" t="str">
        <f>Assets!$B$12</f>
        <v xml:space="preserve">Health monitoring devices </v>
      </c>
      <c r="C1254" s="245">
        <f>VLOOKUP(A1254,Assets!$B$28:$C$47,2,FALSE)</f>
        <v>4.5999999999999996</v>
      </c>
      <c r="D1254" s="244" t="s">
        <v>395</v>
      </c>
      <c r="E1254" s="246" t="str">
        <f t="shared" si="316"/>
        <v>V31</v>
      </c>
      <c r="F1254" s="246" t="str">
        <f t="shared" si="317"/>
        <v>V31</v>
      </c>
      <c r="G1254" s="253" t="str">
        <f t="shared" si="318"/>
        <v>A7V31</v>
      </c>
      <c r="H1254" s="254">
        <f>VLOOKUP(G1254,'Assets+Vulnerabilities'!$H$4:$I$318,2,FALSE)</f>
        <v>3</v>
      </c>
      <c r="I1254" s="255" t="s">
        <v>436</v>
      </c>
      <c r="J1254" s="246" t="str">
        <f t="shared" si="319"/>
        <v>T10</v>
      </c>
      <c r="K1254" s="246" t="str">
        <f t="shared" si="320"/>
        <v>T10</v>
      </c>
      <c r="L1254" s="178">
        <f>VLOOKUP(K1254,Threats!$J$4:$K$33,2,FALSE)</f>
        <v>4</v>
      </c>
      <c r="M1254" s="178" t="str">
        <f t="shared" si="321"/>
        <v>A7.V31.T10</v>
      </c>
      <c r="N1254" s="297">
        <f t="shared" si="328"/>
        <v>8.6</v>
      </c>
      <c r="O1254" s="273">
        <f t="shared" si="323"/>
        <v>9</v>
      </c>
      <c r="P1254"/>
    </row>
    <row r="1255" spans="1:16" ht="24">
      <c r="A1255" s="243" t="s">
        <v>97</v>
      </c>
      <c r="B1255" s="244" t="str">
        <f>Assets!$B$12</f>
        <v xml:space="preserve">Health monitoring devices </v>
      </c>
      <c r="C1255" s="245">
        <f>VLOOKUP(A1255,Assets!$B$28:$C$47,2,FALSE)</f>
        <v>4.5999999999999996</v>
      </c>
      <c r="D1255" s="244" t="s">
        <v>395</v>
      </c>
      <c r="E1255" s="246" t="str">
        <f t="shared" si="316"/>
        <v>V31</v>
      </c>
      <c r="F1255" s="246" t="str">
        <f t="shared" si="317"/>
        <v>V31</v>
      </c>
      <c r="G1255" s="253" t="str">
        <f t="shared" si="318"/>
        <v>A7V31</v>
      </c>
      <c r="H1255" s="254">
        <f>VLOOKUP(G1255,'Assets+Vulnerabilities'!$H$4:$I$318,2,FALSE)</f>
        <v>3</v>
      </c>
      <c r="I1255" s="255" t="s">
        <v>422</v>
      </c>
      <c r="J1255" s="246" t="str">
        <f t="shared" si="319"/>
        <v>T15</v>
      </c>
      <c r="K1255" s="246" t="str">
        <f t="shared" si="320"/>
        <v>T15</v>
      </c>
      <c r="L1255" s="178">
        <f>VLOOKUP(K1255,Threats!$J$4:$K$33,2,FALSE)</f>
        <v>3</v>
      </c>
      <c r="M1255" s="178" t="str">
        <f t="shared" si="321"/>
        <v>A7.V31.T15</v>
      </c>
      <c r="N1255" s="297">
        <f t="shared" si="322"/>
        <v>8.6</v>
      </c>
      <c r="O1255" s="273">
        <f t="shared" si="323"/>
        <v>9</v>
      </c>
      <c r="P1255"/>
    </row>
    <row r="1256" spans="1:16" ht="36">
      <c r="A1256" s="243" t="s">
        <v>97</v>
      </c>
      <c r="B1256" s="244" t="str">
        <f>Assets!$B$12</f>
        <v xml:space="preserve">Health monitoring devices </v>
      </c>
      <c r="C1256" s="245">
        <f>VLOOKUP(A1256,Assets!$B$28:$C$47,2,FALSE)</f>
        <v>4.5999999999999996</v>
      </c>
      <c r="D1256" s="244" t="s">
        <v>395</v>
      </c>
      <c r="E1256" s="246" t="str">
        <f t="shared" si="316"/>
        <v>V31</v>
      </c>
      <c r="F1256" s="246" t="str">
        <f t="shared" si="317"/>
        <v>V31</v>
      </c>
      <c r="G1256" s="253" t="str">
        <f t="shared" si="318"/>
        <v>A7V31</v>
      </c>
      <c r="H1256" s="254">
        <f>VLOOKUP(G1256,'Assets+Vulnerabilities'!$H$4:$I$318,2,FALSE)</f>
        <v>3</v>
      </c>
      <c r="I1256" s="255" t="s">
        <v>432</v>
      </c>
      <c r="J1256" s="246" t="str">
        <f t="shared" si="319"/>
        <v>T20</v>
      </c>
      <c r="K1256" s="246" t="str">
        <f t="shared" si="320"/>
        <v>T20</v>
      </c>
      <c r="L1256" s="178">
        <f>VLOOKUP(K1256,Threats!$J$4:$K$33,2,FALSE)</f>
        <v>3</v>
      </c>
      <c r="M1256" s="178" t="str">
        <f t="shared" si="321"/>
        <v>A7.V31.T20</v>
      </c>
      <c r="N1256" s="297">
        <f t="shared" si="322"/>
        <v>8.6</v>
      </c>
      <c r="O1256" s="273">
        <f t="shared" si="323"/>
        <v>9</v>
      </c>
      <c r="P1256"/>
    </row>
    <row r="1257" spans="1:16" ht="24">
      <c r="A1257" s="243" t="s">
        <v>97</v>
      </c>
      <c r="B1257" s="244" t="str">
        <f>Assets!$B$12</f>
        <v xml:space="preserve">Health monitoring devices </v>
      </c>
      <c r="C1257" s="245">
        <f>VLOOKUP(A1257,Assets!$B$28:$C$47,2,FALSE)</f>
        <v>4.5999999999999996</v>
      </c>
      <c r="D1257" s="244" t="s">
        <v>395</v>
      </c>
      <c r="E1257" s="246" t="str">
        <f t="shared" si="316"/>
        <v>V31</v>
      </c>
      <c r="F1257" s="246" t="str">
        <f t="shared" si="317"/>
        <v>V31</v>
      </c>
      <c r="G1257" s="253" t="str">
        <f t="shared" si="318"/>
        <v>A7V31</v>
      </c>
      <c r="H1257" s="254">
        <f>VLOOKUP(G1257,'Assets+Vulnerabilities'!$H$4:$I$318,2,FALSE)</f>
        <v>3</v>
      </c>
      <c r="I1257" s="255" t="s">
        <v>434</v>
      </c>
      <c r="J1257" s="246" t="str">
        <f t="shared" si="319"/>
        <v>T24</v>
      </c>
      <c r="K1257" s="246" t="str">
        <f t="shared" si="320"/>
        <v>T24</v>
      </c>
      <c r="L1257" s="178">
        <f>VLOOKUP(K1257,Threats!$J$4:$K$33,2,FALSE)</f>
        <v>3</v>
      </c>
      <c r="M1257" s="178" t="str">
        <f t="shared" si="321"/>
        <v>A7.V31.T24</v>
      </c>
      <c r="N1257" s="297">
        <f t="shared" si="322"/>
        <v>8.6</v>
      </c>
      <c r="O1257" s="273">
        <f t="shared" si="323"/>
        <v>9</v>
      </c>
      <c r="P1257"/>
    </row>
    <row r="1258" spans="1:16" ht="24">
      <c r="A1258" s="243" t="s">
        <v>97</v>
      </c>
      <c r="B1258" s="244" t="str">
        <f>Assets!$B$12</f>
        <v xml:space="preserve">Health monitoring devices </v>
      </c>
      <c r="C1258" s="245">
        <f>VLOOKUP(A1258,Assets!$B$28:$C$47,2,FALSE)</f>
        <v>4.5999999999999996</v>
      </c>
      <c r="D1258" s="244" t="s">
        <v>396</v>
      </c>
      <c r="E1258" s="246" t="str">
        <f t="shared" si="316"/>
        <v>V34</v>
      </c>
      <c r="F1258" s="246" t="str">
        <f t="shared" si="317"/>
        <v>V34</v>
      </c>
      <c r="G1258" s="253" t="str">
        <f t="shared" si="318"/>
        <v>A7V34</v>
      </c>
      <c r="H1258" s="254">
        <f>VLOOKUP(G1258,'Assets+Vulnerabilities'!$H$4:$I$318,2,FALSE)</f>
        <v>4</v>
      </c>
      <c r="I1258" s="255" t="s">
        <v>410</v>
      </c>
      <c r="J1258" s="246" t="str">
        <f t="shared" si="319"/>
        <v>T1.</v>
      </c>
      <c r="K1258" s="246" t="str">
        <f t="shared" si="320"/>
        <v>T1</v>
      </c>
      <c r="L1258" s="178">
        <f>VLOOKUP(K1258,Threats!$J$4:$K$33,2,FALSE)</f>
        <v>3</v>
      </c>
      <c r="M1258" s="178" t="str">
        <f t="shared" si="321"/>
        <v>A7.V34.T1</v>
      </c>
      <c r="N1258" s="297">
        <f t="shared" si="322"/>
        <v>9.6</v>
      </c>
      <c r="O1258" s="273">
        <f t="shared" si="323"/>
        <v>10</v>
      </c>
      <c r="P1258"/>
    </row>
    <row r="1259" spans="1:16" ht="24">
      <c r="A1259" s="243" t="s">
        <v>97</v>
      </c>
      <c r="B1259" s="244" t="str">
        <f>Assets!$B$12</f>
        <v xml:space="preserve">Health monitoring devices </v>
      </c>
      <c r="C1259" s="245">
        <f>VLOOKUP(A1259,Assets!$B$28:$C$47,2,FALSE)</f>
        <v>4.5999999999999996</v>
      </c>
      <c r="D1259" s="244" t="s">
        <v>396</v>
      </c>
      <c r="E1259" s="246" t="str">
        <f t="shared" si="316"/>
        <v>V34</v>
      </c>
      <c r="F1259" s="246" t="str">
        <f t="shared" si="317"/>
        <v>V34</v>
      </c>
      <c r="G1259" s="253" t="str">
        <f t="shared" si="318"/>
        <v>A7V34</v>
      </c>
      <c r="H1259" s="254">
        <f>VLOOKUP(G1259,'Assets+Vulnerabilities'!$H$4:$I$318,2,FALSE)</f>
        <v>4</v>
      </c>
      <c r="I1259" s="255" t="s">
        <v>411</v>
      </c>
      <c r="J1259" s="246" t="str">
        <f t="shared" si="319"/>
        <v>T4.</v>
      </c>
      <c r="K1259" s="246" t="str">
        <f t="shared" si="320"/>
        <v>T4</v>
      </c>
      <c r="L1259" s="178">
        <f>VLOOKUP(K1259,Threats!$J$4:$K$33,2,FALSE)</f>
        <v>3</v>
      </c>
      <c r="M1259" s="178" t="str">
        <f t="shared" si="321"/>
        <v>A7.V34.T4</v>
      </c>
      <c r="N1259" s="297">
        <f t="shared" ref="N1259:N1263" si="329">C1259+H1259+L1259-3</f>
        <v>8.6</v>
      </c>
      <c r="O1259" s="273">
        <f t="shared" si="323"/>
        <v>9</v>
      </c>
      <c r="P1259"/>
    </row>
    <row r="1260" spans="1:16" ht="36">
      <c r="A1260" s="243" t="s">
        <v>97</v>
      </c>
      <c r="B1260" s="244" t="str">
        <f>Assets!$B$12</f>
        <v xml:space="preserve">Health monitoring devices </v>
      </c>
      <c r="C1260" s="245">
        <f>VLOOKUP(A1260,Assets!$B$28:$C$47,2,FALSE)</f>
        <v>4.5999999999999996</v>
      </c>
      <c r="D1260" s="244" t="s">
        <v>396</v>
      </c>
      <c r="E1260" s="246" t="str">
        <f t="shared" si="316"/>
        <v>V34</v>
      </c>
      <c r="F1260" s="246" t="str">
        <f t="shared" si="317"/>
        <v>V34</v>
      </c>
      <c r="G1260" s="253" t="str">
        <f t="shared" si="318"/>
        <v>A7V34</v>
      </c>
      <c r="H1260" s="254">
        <f>VLOOKUP(G1260,'Assets+Vulnerabilities'!$H$4:$I$318,2,FALSE)</f>
        <v>4</v>
      </c>
      <c r="I1260" s="255" t="s">
        <v>417</v>
      </c>
      <c r="J1260" s="246" t="str">
        <f t="shared" si="319"/>
        <v>T8.</v>
      </c>
      <c r="K1260" s="246" t="str">
        <f t="shared" si="320"/>
        <v>T8</v>
      </c>
      <c r="L1260" s="178">
        <f>VLOOKUP(K1260,Threats!$J$4:$K$33,2,FALSE)</f>
        <v>4</v>
      </c>
      <c r="M1260" s="178" t="str">
        <f t="shared" si="321"/>
        <v>A7.V34.T8</v>
      </c>
      <c r="N1260" s="297">
        <f t="shared" si="329"/>
        <v>9.6</v>
      </c>
      <c r="O1260" s="273">
        <f t="shared" si="323"/>
        <v>10</v>
      </c>
      <c r="P1260"/>
    </row>
    <row r="1261" spans="1:16" ht="24">
      <c r="A1261" s="243" t="s">
        <v>97</v>
      </c>
      <c r="B1261" s="244" t="str">
        <f>Assets!$B$12</f>
        <v xml:space="preserve">Health monitoring devices </v>
      </c>
      <c r="C1261" s="245">
        <f>VLOOKUP(A1261,Assets!$B$28:$C$47,2,FALSE)</f>
        <v>4.5999999999999996</v>
      </c>
      <c r="D1261" s="244" t="s">
        <v>396</v>
      </c>
      <c r="E1261" s="246" t="str">
        <f t="shared" si="316"/>
        <v>V34</v>
      </c>
      <c r="F1261" s="246" t="str">
        <f t="shared" si="317"/>
        <v>V34</v>
      </c>
      <c r="G1261" s="253" t="str">
        <f t="shared" si="318"/>
        <v>A7V34</v>
      </c>
      <c r="H1261" s="254">
        <f>VLOOKUP(G1261,'Assets+Vulnerabilities'!$H$4:$I$318,2,FALSE)</f>
        <v>4</v>
      </c>
      <c r="I1261" s="255" t="s">
        <v>436</v>
      </c>
      <c r="J1261" s="246" t="str">
        <f t="shared" si="319"/>
        <v>T10</v>
      </c>
      <c r="K1261" s="246" t="str">
        <f t="shared" si="320"/>
        <v>T10</v>
      </c>
      <c r="L1261" s="178">
        <f>VLOOKUP(K1261,Threats!$J$4:$K$33,2,FALSE)</f>
        <v>4</v>
      </c>
      <c r="M1261" s="178" t="str">
        <f t="shared" si="321"/>
        <v>A7.V34.T10</v>
      </c>
      <c r="N1261" s="297">
        <f t="shared" si="329"/>
        <v>9.6</v>
      </c>
      <c r="O1261" s="273">
        <f t="shared" si="323"/>
        <v>10</v>
      </c>
      <c r="P1261"/>
    </row>
    <row r="1262" spans="1:16" ht="24">
      <c r="A1262" s="243" t="s">
        <v>97</v>
      </c>
      <c r="B1262" s="244" t="str">
        <f>Assets!$B$12</f>
        <v xml:space="preserve">Health monitoring devices </v>
      </c>
      <c r="C1262" s="245">
        <f>VLOOKUP(A1262,Assets!$B$28:$C$47,2,FALSE)</f>
        <v>4.5999999999999996</v>
      </c>
      <c r="D1262" s="244" t="s">
        <v>396</v>
      </c>
      <c r="E1262" s="246" t="str">
        <f t="shared" si="316"/>
        <v>V34</v>
      </c>
      <c r="F1262" s="246" t="str">
        <f t="shared" si="317"/>
        <v>V34</v>
      </c>
      <c r="G1262" s="253" t="str">
        <f t="shared" si="318"/>
        <v>A7V34</v>
      </c>
      <c r="H1262" s="254">
        <f>VLOOKUP(G1262,'Assets+Vulnerabilities'!$H$4:$I$318,2,FALSE)</f>
        <v>4</v>
      </c>
      <c r="I1262" s="255" t="s">
        <v>480</v>
      </c>
      <c r="J1262" s="246" t="str">
        <f t="shared" si="319"/>
        <v>T12</v>
      </c>
      <c r="K1262" s="246" t="str">
        <f t="shared" si="320"/>
        <v>T12</v>
      </c>
      <c r="L1262" s="178">
        <f>VLOOKUP(K1262,Threats!$J$4:$K$33,2,FALSE)</f>
        <v>4</v>
      </c>
      <c r="M1262" s="178" t="str">
        <f t="shared" si="321"/>
        <v>A7.V34.T12</v>
      </c>
      <c r="N1262" s="297">
        <f t="shared" si="329"/>
        <v>9.6</v>
      </c>
      <c r="O1262" s="273">
        <f t="shared" si="323"/>
        <v>10</v>
      </c>
      <c r="P1262"/>
    </row>
    <row r="1263" spans="1:16" ht="24">
      <c r="A1263" s="243" t="s">
        <v>97</v>
      </c>
      <c r="B1263" s="244" t="str">
        <f>Assets!$B$12</f>
        <v xml:space="preserve">Health monitoring devices </v>
      </c>
      <c r="C1263" s="245">
        <f>VLOOKUP(A1263,Assets!$B$28:$C$47,2,FALSE)</f>
        <v>4.5999999999999996</v>
      </c>
      <c r="D1263" s="244" t="s">
        <v>396</v>
      </c>
      <c r="E1263" s="246" t="str">
        <f t="shared" si="316"/>
        <v>V34</v>
      </c>
      <c r="F1263" s="246" t="str">
        <f t="shared" si="317"/>
        <v>V34</v>
      </c>
      <c r="G1263" s="253" t="str">
        <f t="shared" si="318"/>
        <v>A7V34</v>
      </c>
      <c r="H1263" s="254">
        <f>VLOOKUP(G1263,'Assets+Vulnerabilities'!$H$4:$I$318,2,FALSE)</f>
        <v>4</v>
      </c>
      <c r="I1263" s="255" t="s">
        <v>425</v>
      </c>
      <c r="J1263" s="246" t="str">
        <f t="shared" si="319"/>
        <v>T19</v>
      </c>
      <c r="K1263" s="246" t="str">
        <f t="shared" si="320"/>
        <v>T19</v>
      </c>
      <c r="L1263" s="178">
        <f>VLOOKUP(K1263,Threats!$J$4:$K$33,2,FALSE)</f>
        <v>2</v>
      </c>
      <c r="M1263" s="178" t="str">
        <f t="shared" si="321"/>
        <v>A7.V34.T19</v>
      </c>
      <c r="N1263" s="297">
        <f t="shared" si="329"/>
        <v>7.6</v>
      </c>
      <c r="O1263" s="273">
        <f t="shared" si="323"/>
        <v>8</v>
      </c>
      <c r="P1263"/>
    </row>
    <row r="1264" spans="1:16" ht="36">
      <c r="A1264" s="243" t="s">
        <v>97</v>
      </c>
      <c r="B1264" s="244" t="str">
        <f>Assets!$B$12</f>
        <v xml:space="preserve">Health monitoring devices </v>
      </c>
      <c r="C1264" s="245">
        <f>VLOOKUP(A1264,Assets!$B$28:$C$47,2,FALSE)</f>
        <v>4.5999999999999996</v>
      </c>
      <c r="D1264" s="244" t="s">
        <v>396</v>
      </c>
      <c r="E1264" s="246" t="str">
        <f t="shared" si="316"/>
        <v>V34</v>
      </c>
      <c r="F1264" s="246" t="str">
        <f t="shared" si="317"/>
        <v>V34</v>
      </c>
      <c r="G1264" s="253" t="str">
        <f t="shared" si="318"/>
        <v>A7V34</v>
      </c>
      <c r="H1264" s="254">
        <f>VLOOKUP(G1264,'Assets+Vulnerabilities'!$H$4:$I$318,2,FALSE)</f>
        <v>4</v>
      </c>
      <c r="I1264" s="255" t="s">
        <v>432</v>
      </c>
      <c r="J1264" s="246" t="str">
        <f t="shared" si="319"/>
        <v>T20</v>
      </c>
      <c r="K1264" s="246" t="str">
        <f t="shared" si="320"/>
        <v>T20</v>
      </c>
      <c r="L1264" s="178">
        <f>VLOOKUP(K1264,Threats!$J$4:$K$33,2,FALSE)</f>
        <v>3</v>
      </c>
      <c r="M1264" s="178" t="str">
        <f t="shared" si="321"/>
        <v>A7.V34.T20</v>
      </c>
      <c r="N1264" s="297">
        <f t="shared" si="322"/>
        <v>9.6</v>
      </c>
      <c r="O1264" s="273">
        <f t="shared" si="323"/>
        <v>10</v>
      </c>
      <c r="P1264"/>
    </row>
    <row r="1265" spans="1:16" ht="24">
      <c r="A1265" s="243" t="s">
        <v>97</v>
      </c>
      <c r="B1265" s="244" t="str">
        <f>Assets!$B$12</f>
        <v xml:space="preserve">Health monitoring devices </v>
      </c>
      <c r="C1265" s="245">
        <f>VLOOKUP(A1265,Assets!$B$28:$C$47,2,FALSE)</f>
        <v>4.5999999999999996</v>
      </c>
      <c r="D1265" s="244" t="s">
        <v>396</v>
      </c>
      <c r="E1265" s="246" t="str">
        <f t="shared" si="316"/>
        <v>V34</v>
      </c>
      <c r="F1265" s="246" t="str">
        <f t="shared" si="317"/>
        <v>V34</v>
      </c>
      <c r="G1265" s="253" t="str">
        <f t="shared" si="318"/>
        <v>A7V34</v>
      </c>
      <c r="H1265" s="254">
        <f>VLOOKUP(G1265,'Assets+Vulnerabilities'!$H$4:$I$318,2,FALSE)</f>
        <v>4</v>
      </c>
      <c r="I1265" s="255" t="s">
        <v>434</v>
      </c>
      <c r="J1265" s="246" t="str">
        <f t="shared" si="319"/>
        <v>T24</v>
      </c>
      <c r="K1265" s="246" t="str">
        <f t="shared" si="320"/>
        <v>T24</v>
      </c>
      <c r="L1265" s="178">
        <f>VLOOKUP(K1265,Threats!$J$4:$K$33,2,FALSE)</f>
        <v>3</v>
      </c>
      <c r="M1265" s="178" t="str">
        <f t="shared" si="321"/>
        <v>A7.V34.T24</v>
      </c>
      <c r="N1265" s="297">
        <f t="shared" si="322"/>
        <v>9.6</v>
      </c>
      <c r="O1265" s="273">
        <f t="shared" si="323"/>
        <v>10</v>
      </c>
      <c r="P1265"/>
    </row>
    <row r="1266" spans="1:16" ht="24">
      <c r="A1266" s="243" t="s">
        <v>97</v>
      </c>
      <c r="B1266" s="244" t="str">
        <f>Assets!$B$12</f>
        <v xml:space="preserve">Health monitoring devices </v>
      </c>
      <c r="C1266" s="245">
        <f>VLOOKUP(A1266,Assets!$B$28:$C$47,2,FALSE)</f>
        <v>4.5999999999999996</v>
      </c>
      <c r="D1266" s="244" t="s">
        <v>441</v>
      </c>
      <c r="E1266" s="246" t="str">
        <f t="shared" si="316"/>
        <v>V39</v>
      </c>
      <c r="F1266" s="246" t="str">
        <f t="shared" si="317"/>
        <v>V39</v>
      </c>
      <c r="G1266" s="253" t="str">
        <f t="shared" si="318"/>
        <v>A7V39</v>
      </c>
      <c r="H1266" s="254">
        <f>VLOOKUP(G1266,'Assets+Vulnerabilities'!$H$4:$I$318,2,FALSE)</f>
        <v>4</v>
      </c>
      <c r="I1266" s="255" t="s">
        <v>410</v>
      </c>
      <c r="J1266" s="246" t="str">
        <f t="shared" si="319"/>
        <v>T1.</v>
      </c>
      <c r="K1266" s="246" t="str">
        <f t="shared" si="320"/>
        <v>T1</v>
      </c>
      <c r="L1266" s="178">
        <f>VLOOKUP(K1266,Threats!$J$4:$K$33,2,FALSE)</f>
        <v>3</v>
      </c>
      <c r="M1266" s="178" t="str">
        <f t="shared" si="321"/>
        <v>A7.V39.T1</v>
      </c>
      <c r="N1266" s="297">
        <f t="shared" si="322"/>
        <v>9.6</v>
      </c>
      <c r="O1266" s="273">
        <f t="shared" si="323"/>
        <v>10</v>
      </c>
      <c r="P1266"/>
    </row>
    <row r="1267" spans="1:16" ht="24">
      <c r="A1267" s="243" t="s">
        <v>97</v>
      </c>
      <c r="B1267" s="244" t="str">
        <f>Assets!$B$12</f>
        <v xml:space="preserve">Health monitoring devices </v>
      </c>
      <c r="C1267" s="245">
        <f>VLOOKUP(A1267,Assets!$B$28:$C$47,2,FALSE)</f>
        <v>4.5999999999999996</v>
      </c>
      <c r="D1267" s="244" t="s">
        <v>441</v>
      </c>
      <c r="E1267" s="246" t="str">
        <f t="shared" si="316"/>
        <v>V39</v>
      </c>
      <c r="F1267" s="246" t="str">
        <f t="shared" si="317"/>
        <v>V39</v>
      </c>
      <c r="G1267" s="253" t="str">
        <f t="shared" si="318"/>
        <v>A7V39</v>
      </c>
      <c r="H1267" s="254">
        <f>VLOOKUP(G1267,'Assets+Vulnerabilities'!$H$4:$I$318,2,FALSE)</f>
        <v>4</v>
      </c>
      <c r="I1267" s="255" t="s">
        <v>411</v>
      </c>
      <c r="J1267" s="246" t="str">
        <f t="shared" si="319"/>
        <v>T4.</v>
      </c>
      <c r="K1267" s="246" t="str">
        <f t="shared" si="320"/>
        <v>T4</v>
      </c>
      <c r="L1267" s="178">
        <f>VLOOKUP(K1267,Threats!$J$4:$K$33,2,FALSE)</f>
        <v>3</v>
      </c>
      <c r="M1267" s="178" t="str">
        <f t="shared" si="321"/>
        <v>A7.V39.T4</v>
      </c>
      <c r="N1267" s="297">
        <f t="shared" ref="N1267:N1271" si="330">C1267+H1267+L1267-3</f>
        <v>8.6</v>
      </c>
      <c r="O1267" s="273">
        <f t="shared" si="323"/>
        <v>9</v>
      </c>
      <c r="P1267"/>
    </row>
    <row r="1268" spans="1:16" ht="36">
      <c r="A1268" s="243" t="s">
        <v>97</v>
      </c>
      <c r="B1268" s="244" t="str">
        <f>Assets!$B$12</f>
        <v xml:space="preserve">Health monitoring devices </v>
      </c>
      <c r="C1268" s="245">
        <f>VLOOKUP(A1268,Assets!$B$28:$C$47,2,FALSE)</f>
        <v>4.5999999999999996</v>
      </c>
      <c r="D1268" s="244" t="s">
        <v>441</v>
      </c>
      <c r="E1268" s="246" t="str">
        <f t="shared" si="316"/>
        <v>V39</v>
      </c>
      <c r="F1268" s="246" t="str">
        <f t="shared" si="317"/>
        <v>V39</v>
      </c>
      <c r="G1268" s="253" t="str">
        <f t="shared" si="318"/>
        <v>A7V39</v>
      </c>
      <c r="H1268" s="254">
        <f>VLOOKUP(G1268,'Assets+Vulnerabilities'!$H$4:$I$318,2,FALSE)</f>
        <v>4</v>
      </c>
      <c r="I1268" s="255" t="s">
        <v>417</v>
      </c>
      <c r="J1268" s="246" t="str">
        <f t="shared" si="319"/>
        <v>T8.</v>
      </c>
      <c r="K1268" s="246" t="str">
        <f t="shared" si="320"/>
        <v>T8</v>
      </c>
      <c r="L1268" s="178">
        <f>VLOOKUP(K1268,Threats!$J$4:$K$33,2,FALSE)</f>
        <v>4</v>
      </c>
      <c r="M1268" s="178" t="str">
        <f t="shared" si="321"/>
        <v>A7.V39.T8</v>
      </c>
      <c r="N1268" s="297">
        <f t="shared" si="330"/>
        <v>9.6</v>
      </c>
      <c r="O1268" s="273">
        <f t="shared" si="323"/>
        <v>10</v>
      </c>
      <c r="P1268"/>
    </row>
    <row r="1269" spans="1:16" ht="24">
      <c r="A1269" s="243" t="s">
        <v>97</v>
      </c>
      <c r="B1269" s="244" t="str">
        <f>Assets!$B$12</f>
        <v xml:space="preserve">Health monitoring devices </v>
      </c>
      <c r="C1269" s="245">
        <f>VLOOKUP(A1269,Assets!$B$28:$C$47,2,FALSE)</f>
        <v>4.5999999999999996</v>
      </c>
      <c r="D1269" s="244" t="s">
        <v>441</v>
      </c>
      <c r="E1269" s="246" t="str">
        <f t="shared" si="316"/>
        <v>V39</v>
      </c>
      <c r="F1269" s="246" t="str">
        <f t="shared" si="317"/>
        <v>V39</v>
      </c>
      <c r="G1269" s="253" t="str">
        <f t="shared" si="318"/>
        <v>A7V39</v>
      </c>
      <c r="H1269" s="254">
        <f>VLOOKUP(G1269,'Assets+Vulnerabilities'!$H$4:$I$318,2,FALSE)</f>
        <v>4</v>
      </c>
      <c r="I1269" s="255" t="s">
        <v>436</v>
      </c>
      <c r="J1269" s="246" t="str">
        <f t="shared" si="319"/>
        <v>T10</v>
      </c>
      <c r="K1269" s="246" t="str">
        <f t="shared" si="320"/>
        <v>T10</v>
      </c>
      <c r="L1269" s="178">
        <f>VLOOKUP(K1269,Threats!$J$4:$K$33,2,FALSE)</f>
        <v>4</v>
      </c>
      <c r="M1269" s="178" t="str">
        <f t="shared" si="321"/>
        <v>A7.V39.T10</v>
      </c>
      <c r="N1269" s="297">
        <f t="shared" si="330"/>
        <v>9.6</v>
      </c>
      <c r="O1269" s="273">
        <f t="shared" si="323"/>
        <v>10</v>
      </c>
      <c r="P1269"/>
    </row>
    <row r="1270" spans="1:16" ht="24">
      <c r="A1270" s="243" t="s">
        <v>97</v>
      </c>
      <c r="B1270" s="244" t="str">
        <f>Assets!$B$12</f>
        <v xml:space="preserve">Health monitoring devices </v>
      </c>
      <c r="C1270" s="245">
        <f>VLOOKUP(A1270,Assets!$B$28:$C$47,2,FALSE)</f>
        <v>4.5999999999999996</v>
      </c>
      <c r="D1270" s="244" t="s">
        <v>441</v>
      </c>
      <c r="E1270" s="246" t="str">
        <f t="shared" si="316"/>
        <v>V39</v>
      </c>
      <c r="F1270" s="246" t="str">
        <f t="shared" si="317"/>
        <v>V39</v>
      </c>
      <c r="G1270" s="253" t="str">
        <f t="shared" si="318"/>
        <v>A7V39</v>
      </c>
      <c r="H1270" s="254">
        <f>VLOOKUP(G1270,'Assets+Vulnerabilities'!$H$4:$I$318,2,FALSE)</f>
        <v>4</v>
      </c>
      <c r="I1270" s="255" t="s">
        <v>480</v>
      </c>
      <c r="J1270" s="246" t="str">
        <f t="shared" si="319"/>
        <v>T12</v>
      </c>
      <c r="K1270" s="246" t="str">
        <f t="shared" si="320"/>
        <v>T12</v>
      </c>
      <c r="L1270" s="178">
        <f>VLOOKUP(K1270,Threats!$J$4:$K$33,2,FALSE)</f>
        <v>4</v>
      </c>
      <c r="M1270" s="178" t="str">
        <f t="shared" si="321"/>
        <v>A7.V39.T12</v>
      </c>
      <c r="N1270" s="297">
        <f t="shared" si="330"/>
        <v>9.6</v>
      </c>
      <c r="O1270" s="273">
        <f t="shared" si="323"/>
        <v>10</v>
      </c>
      <c r="P1270"/>
    </row>
    <row r="1271" spans="1:16" ht="24">
      <c r="A1271" s="243" t="s">
        <v>97</v>
      </c>
      <c r="B1271" s="244" t="str">
        <f>Assets!$B$12</f>
        <v xml:space="preserve">Health monitoring devices </v>
      </c>
      <c r="C1271" s="245">
        <f>VLOOKUP(A1271,Assets!$B$28:$C$47,2,FALSE)</f>
        <v>4.5999999999999996</v>
      </c>
      <c r="D1271" s="244" t="s">
        <v>441</v>
      </c>
      <c r="E1271" s="246" t="str">
        <f t="shared" si="316"/>
        <v>V39</v>
      </c>
      <c r="F1271" s="246" t="str">
        <f t="shared" si="317"/>
        <v>V39</v>
      </c>
      <c r="G1271" s="253" t="str">
        <f t="shared" si="318"/>
        <v>A7V39</v>
      </c>
      <c r="H1271" s="254">
        <f>VLOOKUP(G1271,'Assets+Vulnerabilities'!$H$4:$I$318,2,FALSE)</f>
        <v>4</v>
      </c>
      <c r="I1271" s="255" t="s">
        <v>425</v>
      </c>
      <c r="J1271" s="246" t="str">
        <f t="shared" si="319"/>
        <v>T19</v>
      </c>
      <c r="K1271" s="246" t="str">
        <f t="shared" si="320"/>
        <v>T19</v>
      </c>
      <c r="L1271" s="178">
        <f>VLOOKUP(K1271,Threats!$J$4:$K$33,2,FALSE)</f>
        <v>2</v>
      </c>
      <c r="M1271" s="178" t="str">
        <f t="shared" si="321"/>
        <v>A7.V39.T19</v>
      </c>
      <c r="N1271" s="297">
        <f t="shared" si="330"/>
        <v>7.6</v>
      </c>
      <c r="O1271" s="273">
        <f t="shared" si="323"/>
        <v>8</v>
      </c>
      <c r="P1271"/>
    </row>
    <row r="1272" spans="1:16" ht="36">
      <c r="A1272" s="243" t="s">
        <v>97</v>
      </c>
      <c r="B1272" s="244" t="str">
        <f>Assets!$B$12</f>
        <v xml:space="preserve">Health monitoring devices </v>
      </c>
      <c r="C1272" s="245">
        <f>VLOOKUP(A1272,Assets!$B$28:$C$47,2,FALSE)</f>
        <v>4.5999999999999996</v>
      </c>
      <c r="D1272" s="244" t="s">
        <v>441</v>
      </c>
      <c r="E1272" s="246" t="str">
        <f t="shared" si="316"/>
        <v>V39</v>
      </c>
      <c r="F1272" s="246" t="str">
        <f t="shared" si="317"/>
        <v>V39</v>
      </c>
      <c r="G1272" s="253" t="str">
        <f t="shared" si="318"/>
        <v>A7V39</v>
      </c>
      <c r="H1272" s="254">
        <f>VLOOKUP(G1272,'Assets+Vulnerabilities'!$H$4:$I$318,2,FALSE)</f>
        <v>4</v>
      </c>
      <c r="I1272" s="255" t="s">
        <v>432</v>
      </c>
      <c r="J1272" s="246" t="str">
        <f t="shared" si="319"/>
        <v>T20</v>
      </c>
      <c r="K1272" s="246" t="str">
        <f t="shared" si="320"/>
        <v>T20</v>
      </c>
      <c r="L1272" s="178">
        <f>VLOOKUP(K1272,Threats!$J$4:$K$33,2,FALSE)</f>
        <v>3</v>
      </c>
      <c r="M1272" s="178" t="str">
        <f t="shared" si="321"/>
        <v>A7.V39.T20</v>
      </c>
      <c r="N1272" s="297">
        <f t="shared" si="322"/>
        <v>9.6</v>
      </c>
      <c r="O1272" s="273">
        <f t="shared" si="323"/>
        <v>10</v>
      </c>
      <c r="P1272"/>
    </row>
    <row r="1273" spans="1:16" ht="24">
      <c r="A1273" s="243" t="s">
        <v>97</v>
      </c>
      <c r="B1273" s="244" t="str">
        <f>Assets!$B$12</f>
        <v xml:space="preserve">Health monitoring devices </v>
      </c>
      <c r="C1273" s="245">
        <f>VLOOKUP(A1273,Assets!$B$28:$C$47,2,FALSE)</f>
        <v>4.5999999999999996</v>
      </c>
      <c r="D1273" s="244" t="s">
        <v>441</v>
      </c>
      <c r="E1273" s="246" t="str">
        <f t="shared" si="316"/>
        <v>V39</v>
      </c>
      <c r="F1273" s="246" t="str">
        <f t="shared" si="317"/>
        <v>V39</v>
      </c>
      <c r="G1273" s="253" t="str">
        <f t="shared" si="318"/>
        <v>A7V39</v>
      </c>
      <c r="H1273" s="254">
        <f>VLOOKUP(G1273,'Assets+Vulnerabilities'!$H$4:$I$318,2,FALSE)</f>
        <v>4</v>
      </c>
      <c r="I1273" s="255" t="s">
        <v>434</v>
      </c>
      <c r="J1273" s="246" t="str">
        <f t="shared" si="319"/>
        <v>T24</v>
      </c>
      <c r="K1273" s="246" t="str">
        <f t="shared" si="320"/>
        <v>T24</v>
      </c>
      <c r="L1273" s="178">
        <f>VLOOKUP(K1273,Threats!$J$4:$K$33,2,FALSE)</f>
        <v>3</v>
      </c>
      <c r="M1273" s="178" t="str">
        <f t="shared" si="321"/>
        <v>A7.V39.T24</v>
      </c>
      <c r="N1273" s="297">
        <f t="shared" si="322"/>
        <v>9.6</v>
      </c>
      <c r="O1273" s="273">
        <f t="shared" si="323"/>
        <v>10</v>
      </c>
      <c r="P1273"/>
    </row>
    <row r="1274" spans="1:16" ht="24">
      <c r="A1274" s="243" t="s">
        <v>97</v>
      </c>
      <c r="B1274" s="244" t="str">
        <f>Assets!$B$12</f>
        <v xml:space="preserve">Health monitoring devices </v>
      </c>
      <c r="C1274" s="245">
        <f>VLOOKUP(A1274,Assets!$B$28:$C$47,2,FALSE)</f>
        <v>4.5999999999999996</v>
      </c>
      <c r="D1274" s="244" t="s">
        <v>441</v>
      </c>
      <c r="E1274" s="246" t="str">
        <f t="shared" si="316"/>
        <v>V39</v>
      </c>
      <c r="F1274" s="246" t="str">
        <f t="shared" si="317"/>
        <v>V39</v>
      </c>
      <c r="G1274" s="253" t="str">
        <f t="shared" si="318"/>
        <v>A7V39</v>
      </c>
      <c r="H1274" s="254">
        <f>VLOOKUP(G1274,'Assets+Vulnerabilities'!$H$4:$I$318,2,FALSE)</f>
        <v>4</v>
      </c>
      <c r="I1274" s="255" t="s">
        <v>427</v>
      </c>
      <c r="J1274" s="246" t="str">
        <f t="shared" si="319"/>
        <v>T29</v>
      </c>
      <c r="K1274" s="246" t="str">
        <f t="shared" si="320"/>
        <v>T29</v>
      </c>
      <c r="L1274" s="178">
        <f>VLOOKUP(K1274,Threats!$J$4:$K$33,2,FALSE)</f>
        <v>2</v>
      </c>
      <c r="M1274" s="178" t="str">
        <f t="shared" si="321"/>
        <v>A7.V39.T29</v>
      </c>
      <c r="N1274" s="297">
        <f t="shared" ref="N1274:N1282" si="331">C1274+H1274+L1274-3</f>
        <v>7.6</v>
      </c>
      <c r="O1274" s="273">
        <f t="shared" si="323"/>
        <v>8</v>
      </c>
      <c r="P1274"/>
    </row>
    <row r="1275" spans="1:16" ht="24">
      <c r="A1275" s="243" t="s">
        <v>97</v>
      </c>
      <c r="B1275" s="244" t="str">
        <f>Assets!$B$12</f>
        <v xml:space="preserve">Health monitoring devices </v>
      </c>
      <c r="C1275" s="245">
        <f>VLOOKUP(A1275,Assets!$B$28:$C$47,2,FALSE)</f>
        <v>4.5999999999999996</v>
      </c>
      <c r="D1275" s="244" t="s">
        <v>441</v>
      </c>
      <c r="E1275" s="246" t="str">
        <f t="shared" si="316"/>
        <v>V39</v>
      </c>
      <c r="F1275" s="246" t="str">
        <f t="shared" si="317"/>
        <v>V39</v>
      </c>
      <c r="G1275" s="253" t="str">
        <f t="shared" si="318"/>
        <v>A7V39</v>
      </c>
      <c r="H1275" s="254">
        <f>VLOOKUP(G1275,'Assets+Vulnerabilities'!$H$4:$I$318,2,FALSE)</f>
        <v>4</v>
      </c>
      <c r="I1275" s="255" t="s">
        <v>408</v>
      </c>
      <c r="J1275" s="246" t="str">
        <f t="shared" si="319"/>
        <v>T2.</v>
      </c>
      <c r="K1275" s="246" t="str">
        <f t="shared" si="320"/>
        <v>T2</v>
      </c>
      <c r="L1275" s="178">
        <f>VLOOKUP(K1275,Threats!$J$4:$K$33,2,FALSE)</f>
        <v>5</v>
      </c>
      <c r="M1275" s="178" t="str">
        <f t="shared" si="321"/>
        <v>A7.V39.T2</v>
      </c>
      <c r="N1275" s="297">
        <f t="shared" si="331"/>
        <v>10.6</v>
      </c>
      <c r="O1275" s="273">
        <f t="shared" si="323"/>
        <v>11</v>
      </c>
      <c r="P1275"/>
    </row>
    <row r="1276" spans="1:16" ht="24">
      <c r="A1276" s="243" t="s">
        <v>97</v>
      </c>
      <c r="B1276" s="244" t="str">
        <f>[1]Assets!$B$12</f>
        <v xml:space="preserve">Health monitoring devices </v>
      </c>
      <c r="C1276" s="245">
        <f>VLOOKUP(A1276,Assets!$B$28:$C$47,2,FALSE)</f>
        <v>4.5999999999999996</v>
      </c>
      <c r="D1276" s="244" t="s">
        <v>475</v>
      </c>
      <c r="E1276" s="246" t="str">
        <f t="shared" si="316"/>
        <v>V18</v>
      </c>
      <c r="F1276" s="246" t="str">
        <f t="shared" si="317"/>
        <v>V18</v>
      </c>
      <c r="G1276" s="253" t="str">
        <f t="shared" si="318"/>
        <v>A7V18</v>
      </c>
      <c r="H1276" s="254">
        <f>VLOOKUP(G1276,'Assets+Vulnerabilities'!$H$4:$I$318,2,FALSE)</f>
        <v>4</v>
      </c>
      <c r="I1276" s="255" t="s">
        <v>486</v>
      </c>
      <c r="J1276" s="246" t="str">
        <f t="shared" si="319"/>
        <v>T31</v>
      </c>
      <c r="K1276" s="246" t="str">
        <f t="shared" si="320"/>
        <v>T31</v>
      </c>
      <c r="L1276" s="178">
        <f>VLOOKUP(K1276,Threats!$J$4:$K$37,2,FALSE)</f>
        <v>4</v>
      </c>
      <c r="M1276" s="178" t="str">
        <f t="shared" si="321"/>
        <v>A7.V18.T31</v>
      </c>
      <c r="N1276" s="297">
        <f t="shared" si="331"/>
        <v>9.6</v>
      </c>
      <c r="O1276" s="273">
        <f t="shared" si="323"/>
        <v>10</v>
      </c>
      <c r="P1276"/>
    </row>
    <row r="1277" spans="1:16" ht="24">
      <c r="A1277" s="243" t="s">
        <v>97</v>
      </c>
      <c r="B1277" s="244" t="str">
        <f>[1]Assets!$B$12</f>
        <v xml:space="preserve">Health monitoring devices </v>
      </c>
      <c r="C1277" s="245">
        <f>VLOOKUP(A1277,Assets!$B$28:$C$47,2,FALSE)</f>
        <v>4.5999999999999996</v>
      </c>
      <c r="D1277" s="244" t="s">
        <v>475</v>
      </c>
      <c r="E1277" s="246" t="str">
        <f t="shared" si="316"/>
        <v>V18</v>
      </c>
      <c r="F1277" s="246" t="str">
        <f t="shared" si="317"/>
        <v>V18</v>
      </c>
      <c r="G1277" s="253" t="str">
        <f t="shared" si="318"/>
        <v>A7V18</v>
      </c>
      <c r="H1277" s="254">
        <f>VLOOKUP(G1277,'Assets+Vulnerabilities'!$H$4:$I$318,2,FALSE)</f>
        <v>4</v>
      </c>
      <c r="I1277" s="255" t="s">
        <v>485</v>
      </c>
      <c r="J1277" s="246" t="str">
        <f t="shared" si="319"/>
        <v>T32</v>
      </c>
      <c r="K1277" s="246" t="str">
        <f t="shared" si="320"/>
        <v>T32</v>
      </c>
      <c r="L1277" s="178">
        <f>VLOOKUP(K1277,Threats!$J$4:$K$37,2,FALSE)</f>
        <v>4</v>
      </c>
      <c r="M1277" s="178" t="str">
        <f t="shared" si="321"/>
        <v>A7.V18.T32</v>
      </c>
      <c r="N1277" s="297">
        <f t="shared" si="331"/>
        <v>9.6</v>
      </c>
      <c r="O1277" s="273">
        <f t="shared" si="323"/>
        <v>10</v>
      </c>
      <c r="P1277"/>
    </row>
    <row r="1278" spans="1:16" ht="24">
      <c r="A1278" s="243" t="s">
        <v>97</v>
      </c>
      <c r="B1278" s="244" t="str">
        <f>[1]Assets!$B$12</f>
        <v xml:space="preserve">Health monitoring devices </v>
      </c>
      <c r="C1278" s="245">
        <f>VLOOKUP(A1278,Assets!$B$28:$C$47,2,FALSE)</f>
        <v>4.5999999999999996</v>
      </c>
      <c r="D1278" s="244" t="s">
        <v>475</v>
      </c>
      <c r="E1278" s="246" t="str">
        <f t="shared" si="316"/>
        <v>V18</v>
      </c>
      <c r="F1278" s="246" t="str">
        <f t="shared" si="317"/>
        <v>V18</v>
      </c>
      <c r="G1278" s="253" t="str">
        <f t="shared" si="318"/>
        <v>A7V18</v>
      </c>
      <c r="H1278" s="254">
        <f>VLOOKUP(G1278,'Assets+Vulnerabilities'!$H$4:$I$318,2,FALSE)</f>
        <v>4</v>
      </c>
      <c r="I1278" s="255" t="s">
        <v>484</v>
      </c>
      <c r="J1278" s="246" t="str">
        <f t="shared" si="319"/>
        <v>T33</v>
      </c>
      <c r="K1278" s="246" t="str">
        <f t="shared" si="320"/>
        <v>T33</v>
      </c>
      <c r="L1278" s="178">
        <f>VLOOKUP(K1278,Threats!$J$4:$K$37,2,FALSE)</f>
        <v>4</v>
      </c>
      <c r="M1278" s="178" t="str">
        <f t="shared" si="321"/>
        <v>A7.V18.T33</v>
      </c>
      <c r="N1278" s="297">
        <f t="shared" si="331"/>
        <v>9.6</v>
      </c>
      <c r="O1278" s="273">
        <f t="shared" si="323"/>
        <v>10</v>
      </c>
      <c r="P1278"/>
    </row>
    <row r="1279" spans="1:16" ht="24">
      <c r="A1279" s="243" t="s">
        <v>97</v>
      </c>
      <c r="B1279" s="244" t="str">
        <f>[1]Assets!$B$12</f>
        <v xml:space="preserve">Health monitoring devices </v>
      </c>
      <c r="C1279" s="245">
        <f>VLOOKUP(A1279,Assets!$B$28:$C$47,2,FALSE)</f>
        <v>4.5999999999999996</v>
      </c>
      <c r="D1279" s="244" t="s">
        <v>476</v>
      </c>
      <c r="E1279" s="246" t="str">
        <f t="shared" si="316"/>
        <v>V19</v>
      </c>
      <c r="F1279" s="246" t="str">
        <f t="shared" si="317"/>
        <v>V19</v>
      </c>
      <c r="G1279" s="253" t="str">
        <f t="shared" si="318"/>
        <v>A7V19</v>
      </c>
      <c r="H1279" s="254">
        <f>VLOOKUP(G1279,'Assets+Vulnerabilities'!$H$4:$I$318,2,FALSE)</f>
        <v>4</v>
      </c>
      <c r="I1279" s="255" t="s">
        <v>485</v>
      </c>
      <c r="J1279" s="246" t="str">
        <f t="shared" si="319"/>
        <v>T32</v>
      </c>
      <c r="K1279" s="246" t="str">
        <f t="shared" si="320"/>
        <v>T32</v>
      </c>
      <c r="L1279" s="178">
        <f>VLOOKUP(K1279,Threats!$J$4:$K$37,2,FALSE)</f>
        <v>4</v>
      </c>
      <c r="M1279" s="178" t="str">
        <f t="shared" si="321"/>
        <v>A7.V19.T32</v>
      </c>
      <c r="N1279" s="297">
        <f t="shared" si="331"/>
        <v>9.6</v>
      </c>
      <c r="O1279" s="273">
        <f t="shared" si="323"/>
        <v>10</v>
      </c>
      <c r="P1279"/>
    </row>
    <row r="1280" spans="1:16" ht="24">
      <c r="A1280" s="243" t="s">
        <v>97</v>
      </c>
      <c r="B1280" s="244" t="str">
        <f>[1]Assets!$B$12</f>
        <v xml:space="preserve">Health monitoring devices </v>
      </c>
      <c r="C1280" s="245">
        <f>VLOOKUP(A1280,Assets!$B$28:$C$47,2,FALSE)</f>
        <v>4.5999999999999996</v>
      </c>
      <c r="D1280" s="244" t="s">
        <v>476</v>
      </c>
      <c r="E1280" s="246" t="str">
        <f t="shared" si="316"/>
        <v>V19</v>
      </c>
      <c r="F1280" s="246" t="str">
        <f t="shared" si="317"/>
        <v>V19</v>
      </c>
      <c r="G1280" s="253" t="str">
        <f t="shared" si="318"/>
        <v>A7V19</v>
      </c>
      <c r="H1280" s="254">
        <f>VLOOKUP(G1280,'Assets+Vulnerabilities'!$H$4:$I$318,2,FALSE)</f>
        <v>4</v>
      </c>
      <c r="I1280" s="255" t="s">
        <v>484</v>
      </c>
      <c r="J1280" s="246" t="str">
        <f t="shared" si="319"/>
        <v>T33</v>
      </c>
      <c r="K1280" s="246" t="str">
        <f t="shared" si="320"/>
        <v>T33</v>
      </c>
      <c r="L1280" s="178">
        <f>VLOOKUP(K1280,Threats!$J$4:$K$37,2,FALSE)</f>
        <v>4</v>
      </c>
      <c r="M1280" s="178" t="str">
        <f t="shared" si="321"/>
        <v>A7.V19.T33</v>
      </c>
      <c r="N1280" s="297">
        <f t="shared" si="331"/>
        <v>9.6</v>
      </c>
      <c r="O1280" s="273">
        <f t="shared" si="323"/>
        <v>10</v>
      </c>
      <c r="P1280"/>
    </row>
    <row r="1281" spans="1:16" ht="24">
      <c r="A1281" s="243" t="s">
        <v>97</v>
      </c>
      <c r="B1281" s="244" t="str">
        <f>[1]Assets!$B$12</f>
        <v xml:space="preserve">Health monitoring devices </v>
      </c>
      <c r="C1281" s="245">
        <f>VLOOKUP(A1281,Assets!$B$28:$C$47,2,FALSE)</f>
        <v>4.5999999999999996</v>
      </c>
      <c r="D1281" s="244" t="s">
        <v>477</v>
      </c>
      <c r="E1281" s="246" t="str">
        <f t="shared" si="316"/>
        <v>V40</v>
      </c>
      <c r="F1281" s="246" t="str">
        <f t="shared" si="317"/>
        <v>V40</v>
      </c>
      <c r="G1281" s="253" t="str">
        <f t="shared" si="318"/>
        <v>A7V40</v>
      </c>
      <c r="H1281" s="254">
        <f>VLOOKUP(G1281,'Assets+Vulnerabilities'!$H$4:$I$320,2,FALSE)</f>
        <v>3</v>
      </c>
      <c r="I1281" s="255" t="s">
        <v>485</v>
      </c>
      <c r="J1281" s="246" t="str">
        <f t="shared" si="319"/>
        <v>T32</v>
      </c>
      <c r="K1281" s="246" t="str">
        <f t="shared" si="320"/>
        <v>T32</v>
      </c>
      <c r="L1281" s="178">
        <f>VLOOKUP(K1281,Threats!$J$4:$K$37,2,FALSE)</f>
        <v>4</v>
      </c>
      <c r="M1281" s="178" t="str">
        <f t="shared" si="321"/>
        <v>A7.V40.T32</v>
      </c>
      <c r="N1281" s="297">
        <f t="shared" si="331"/>
        <v>8.6</v>
      </c>
      <c r="O1281" s="273">
        <f t="shared" si="323"/>
        <v>9</v>
      </c>
      <c r="P1281"/>
    </row>
    <row r="1282" spans="1:16" ht="36">
      <c r="A1282" s="243" t="s">
        <v>97</v>
      </c>
      <c r="B1282" s="244" t="str">
        <f>[1]Assets!$B$12</f>
        <v xml:space="preserve">Health monitoring devices </v>
      </c>
      <c r="C1282" s="245">
        <f>VLOOKUP(A1282,Assets!$B$28:$C$47,2,FALSE)</f>
        <v>4.5999999999999996</v>
      </c>
      <c r="D1282" s="244" t="s">
        <v>474</v>
      </c>
      <c r="E1282" s="246" t="str">
        <f t="shared" si="316"/>
        <v>V42</v>
      </c>
      <c r="F1282" s="246" t="str">
        <f t="shared" si="317"/>
        <v>V42</v>
      </c>
      <c r="G1282" s="253" t="str">
        <f t="shared" si="318"/>
        <v>A7V42</v>
      </c>
      <c r="H1282" s="254">
        <f>VLOOKUP(G1282,'Assets+Vulnerabilities'!$H$4:$I$320,2,FALSE)</f>
        <v>5</v>
      </c>
      <c r="I1282" s="255" t="s">
        <v>484</v>
      </c>
      <c r="J1282" s="246" t="str">
        <f t="shared" si="319"/>
        <v>T33</v>
      </c>
      <c r="K1282" s="246" t="str">
        <f t="shared" si="320"/>
        <v>T33</v>
      </c>
      <c r="L1282" s="178">
        <f>VLOOKUP(K1282,Threats!$J$4:$K$37,2,FALSE)</f>
        <v>4</v>
      </c>
      <c r="M1282" s="178" t="str">
        <f t="shared" si="321"/>
        <v>A7.V42.T33</v>
      </c>
      <c r="N1282" s="297">
        <f t="shared" si="331"/>
        <v>10.6</v>
      </c>
      <c r="O1282" s="273">
        <f t="shared" si="323"/>
        <v>11</v>
      </c>
      <c r="P1282"/>
    </row>
    <row r="1283" spans="1:16" ht="24">
      <c r="A1283" s="243" t="s">
        <v>100</v>
      </c>
      <c r="B1283" s="244" t="str">
        <f>Assets!$B$13</f>
        <v>Travel documents (paper)</v>
      </c>
      <c r="C1283" s="245">
        <f>VLOOKUP(A1283,Assets!$B$28:$C$47,2,FALSE)</f>
        <v>3</v>
      </c>
      <c r="D1283" s="244" t="s">
        <v>146</v>
      </c>
      <c r="E1283" s="246" t="str">
        <f t="shared" si="316"/>
        <v>V3.</v>
      </c>
      <c r="F1283" s="246" t="str">
        <f t="shared" si="317"/>
        <v>V3</v>
      </c>
      <c r="G1283" s="253" t="str">
        <f t="shared" si="318"/>
        <v>A8V3</v>
      </c>
      <c r="H1283" s="270">
        <f>VLOOKUP(G1283,'Assets+Vulnerabilities'!$H$4:$I$318,2,FALSE)</f>
        <v>4</v>
      </c>
      <c r="I1283" s="255" t="s">
        <v>410</v>
      </c>
      <c r="J1283" s="246" t="str">
        <f t="shared" si="319"/>
        <v>T1.</v>
      </c>
      <c r="K1283" s="246" t="str">
        <f t="shared" si="320"/>
        <v>T1</v>
      </c>
      <c r="L1283" s="267">
        <f>VLOOKUP(K1283,Threats!$J$4:$K$33,2,FALSE)</f>
        <v>3</v>
      </c>
      <c r="M1283" s="178" t="str">
        <f t="shared" si="321"/>
        <v>A8.V3.T1</v>
      </c>
      <c r="N1283" s="297">
        <f t="shared" si="322"/>
        <v>8</v>
      </c>
      <c r="O1283" s="273">
        <f t="shared" si="323"/>
        <v>8</v>
      </c>
      <c r="P1283"/>
    </row>
    <row r="1284" spans="1:16" ht="15.75">
      <c r="A1284" s="243" t="s">
        <v>100</v>
      </c>
      <c r="B1284" s="244" t="str">
        <f>Assets!$B$13</f>
        <v>Travel documents (paper)</v>
      </c>
      <c r="C1284" s="245">
        <f>VLOOKUP(A1284,Assets!$B$28:$C$47,2,FALSE)</f>
        <v>3</v>
      </c>
      <c r="D1284" s="244" t="s">
        <v>146</v>
      </c>
      <c r="E1284" s="246" t="str">
        <f t="shared" si="316"/>
        <v>V3.</v>
      </c>
      <c r="F1284" s="246" t="str">
        <f t="shared" si="317"/>
        <v>V3</v>
      </c>
      <c r="G1284" s="253" t="str">
        <f t="shared" si="318"/>
        <v>A8V3</v>
      </c>
      <c r="H1284" s="270">
        <f>VLOOKUP(G1284,'Assets+Vulnerabilities'!$H$4:$I$318,2,FALSE)</f>
        <v>4</v>
      </c>
      <c r="I1284" s="255" t="s">
        <v>431</v>
      </c>
      <c r="J1284" s="246" t="str">
        <f t="shared" si="319"/>
        <v>T6.</v>
      </c>
      <c r="K1284" s="246" t="str">
        <f t="shared" si="320"/>
        <v>T6</v>
      </c>
      <c r="L1284" s="267">
        <f>VLOOKUP(K1284,Threats!$J$4:$K$33,2,FALSE)</f>
        <v>4</v>
      </c>
      <c r="M1284" s="178" t="str">
        <f t="shared" si="321"/>
        <v>A8.V3.T6</v>
      </c>
      <c r="N1284" s="297">
        <f t="shared" ref="N1284:N1286" si="332">C1284+H1284+L1284-3</f>
        <v>8</v>
      </c>
      <c r="O1284" s="273">
        <f t="shared" si="323"/>
        <v>8</v>
      </c>
      <c r="P1284"/>
    </row>
    <row r="1285" spans="1:16" ht="15.75">
      <c r="A1285" s="243" t="s">
        <v>100</v>
      </c>
      <c r="B1285" s="244" t="str">
        <f>Assets!$B$13</f>
        <v>Travel documents (paper)</v>
      </c>
      <c r="C1285" s="245">
        <f>VLOOKUP(A1285,Assets!$B$28:$C$47,2,FALSE)</f>
        <v>3</v>
      </c>
      <c r="D1285" s="244" t="s">
        <v>146</v>
      </c>
      <c r="E1285" s="246" t="str">
        <f t="shared" si="316"/>
        <v>V3.</v>
      </c>
      <c r="F1285" s="246" t="str">
        <f t="shared" si="317"/>
        <v>V3</v>
      </c>
      <c r="G1285" s="253" t="str">
        <f t="shared" si="318"/>
        <v>A8V3</v>
      </c>
      <c r="H1285" s="270">
        <f>VLOOKUP(G1285,'Assets+Vulnerabilities'!$H$4:$I$318,2,FALSE)</f>
        <v>4</v>
      </c>
      <c r="I1285" s="255" t="s">
        <v>152</v>
      </c>
      <c r="J1285" s="246" t="str">
        <f t="shared" si="319"/>
        <v>T7.</v>
      </c>
      <c r="K1285" s="246" t="str">
        <f t="shared" si="320"/>
        <v>T7</v>
      </c>
      <c r="L1285" s="267">
        <f>VLOOKUP(K1285,Threats!$J$4:$K$33,2,FALSE)</f>
        <v>4</v>
      </c>
      <c r="M1285" s="178" t="str">
        <f t="shared" si="321"/>
        <v>A8.V3.T7</v>
      </c>
      <c r="N1285" s="297">
        <f t="shared" si="332"/>
        <v>8</v>
      </c>
      <c r="O1285" s="273">
        <f t="shared" si="323"/>
        <v>8</v>
      </c>
      <c r="P1285"/>
    </row>
    <row r="1286" spans="1:16" ht="24">
      <c r="A1286" s="243" t="s">
        <v>100</v>
      </c>
      <c r="B1286" s="244" t="str">
        <f>Assets!$B$13</f>
        <v>Travel documents (paper)</v>
      </c>
      <c r="C1286" s="245">
        <f>VLOOKUP(A1286,Assets!$B$28:$C$47,2,FALSE)</f>
        <v>3</v>
      </c>
      <c r="D1286" s="244" t="s">
        <v>146</v>
      </c>
      <c r="E1286" s="246" t="str">
        <f t="shared" ref="E1286:E1343" si="333">LEFT(D1286,3)</f>
        <v>V3.</v>
      </c>
      <c r="F1286" s="246" t="str">
        <f t="shared" ref="F1286:F1343" si="334">SUBSTITUTE(E1286,".","")</f>
        <v>V3</v>
      </c>
      <c r="G1286" s="253" t="str">
        <f t="shared" ref="G1286:G1343" si="335">CONCATENATE(A1286,F1286)</f>
        <v>A8V3</v>
      </c>
      <c r="H1286" s="270">
        <f>VLOOKUP(G1286,'Assets+Vulnerabilities'!$H$4:$I$318,2,FALSE)</f>
        <v>4</v>
      </c>
      <c r="I1286" s="255" t="s">
        <v>418</v>
      </c>
      <c r="J1286" s="246" t="str">
        <f t="shared" ref="J1286:J1343" si="336">LEFT(I1286,3)</f>
        <v>T9.</v>
      </c>
      <c r="K1286" s="246" t="str">
        <f t="shared" ref="K1286:K1343" si="337">SUBSTITUTE(J1286,".","")</f>
        <v>T9</v>
      </c>
      <c r="L1286" s="267">
        <f>VLOOKUP(K1286,Threats!$J$4:$K$33,2,FALSE)</f>
        <v>3</v>
      </c>
      <c r="M1286" s="178" t="str">
        <f t="shared" ref="M1286:M1343" si="338">CONCATENATE(A1286,".",F1286,".",K1286)</f>
        <v>A8.V3.T9</v>
      </c>
      <c r="N1286" s="297">
        <f t="shared" si="332"/>
        <v>7</v>
      </c>
      <c r="O1286" s="273">
        <f t="shared" ref="O1286:O1343" si="339">ROUND(N1286,0)</f>
        <v>7</v>
      </c>
      <c r="P1286"/>
    </row>
    <row r="1287" spans="1:16" ht="24">
      <c r="A1287" s="243" t="s">
        <v>100</v>
      </c>
      <c r="B1287" s="244" t="str">
        <f>Assets!$B$13</f>
        <v>Travel documents (paper)</v>
      </c>
      <c r="C1287" s="245">
        <f>VLOOKUP(A1287,Assets!$B$28:$C$47,2,FALSE)</f>
        <v>3</v>
      </c>
      <c r="D1287" s="244" t="s">
        <v>146</v>
      </c>
      <c r="E1287" s="246" t="str">
        <f t="shared" si="333"/>
        <v>V3.</v>
      </c>
      <c r="F1287" s="246" t="str">
        <f t="shared" si="334"/>
        <v>V3</v>
      </c>
      <c r="G1287" s="253" t="str">
        <f t="shared" si="335"/>
        <v>A8V3</v>
      </c>
      <c r="H1287" s="270">
        <f>VLOOKUP(G1287,'Assets+Vulnerabilities'!$H$4:$I$318,2,FALSE)</f>
        <v>4</v>
      </c>
      <c r="I1287" s="255" t="s">
        <v>412</v>
      </c>
      <c r="J1287" s="246" t="str">
        <f t="shared" si="336"/>
        <v>T22</v>
      </c>
      <c r="K1287" s="246" t="str">
        <f t="shared" si="337"/>
        <v>T22</v>
      </c>
      <c r="L1287" s="267">
        <f>VLOOKUP(K1287,Threats!$J$4:$K$33,2,FALSE)</f>
        <v>4</v>
      </c>
      <c r="M1287" s="178" t="str">
        <f t="shared" si="338"/>
        <v>A8.V3.T22</v>
      </c>
      <c r="N1287" s="297">
        <f t="shared" ref="N1287:N1340" si="340">C1287+H1287+L1287-2</f>
        <v>9</v>
      </c>
      <c r="O1287" s="273">
        <f t="shared" si="339"/>
        <v>9</v>
      </c>
      <c r="P1287"/>
    </row>
    <row r="1288" spans="1:16" ht="24">
      <c r="A1288" s="243" t="s">
        <v>100</v>
      </c>
      <c r="B1288" s="244" t="str">
        <f>Assets!$B$13</f>
        <v>Travel documents (paper)</v>
      </c>
      <c r="C1288" s="245">
        <f>VLOOKUP(A1288,Assets!$B$28:$C$47,2,FALSE)</f>
        <v>3</v>
      </c>
      <c r="D1288" s="244" t="s">
        <v>146</v>
      </c>
      <c r="E1288" s="246" t="str">
        <f t="shared" si="333"/>
        <v>V3.</v>
      </c>
      <c r="F1288" s="246" t="str">
        <f t="shared" si="334"/>
        <v>V3</v>
      </c>
      <c r="G1288" s="253" t="str">
        <f t="shared" si="335"/>
        <v>A8V3</v>
      </c>
      <c r="H1288" s="270">
        <f>VLOOKUP(G1288,'Assets+Vulnerabilities'!$H$4:$I$318,2,FALSE)</f>
        <v>4</v>
      </c>
      <c r="I1288" s="255" t="s">
        <v>414</v>
      </c>
      <c r="J1288" s="246" t="str">
        <f t="shared" si="336"/>
        <v>T23</v>
      </c>
      <c r="K1288" s="246" t="str">
        <f t="shared" si="337"/>
        <v>T23</v>
      </c>
      <c r="L1288" s="267">
        <f>VLOOKUP(K1288,Threats!$J$4:$K$33,2,FALSE)</f>
        <v>3</v>
      </c>
      <c r="M1288" s="178" t="str">
        <f t="shared" si="338"/>
        <v>A8.V3.T23</v>
      </c>
      <c r="N1288" s="297">
        <f t="shared" si="340"/>
        <v>8</v>
      </c>
      <c r="O1288" s="273">
        <f t="shared" si="339"/>
        <v>8</v>
      </c>
      <c r="P1288"/>
    </row>
    <row r="1289" spans="1:16" ht="24">
      <c r="A1289" s="243" t="s">
        <v>100</v>
      </c>
      <c r="B1289" s="244" t="str">
        <f>Assets!$B$13</f>
        <v>Travel documents (paper)</v>
      </c>
      <c r="C1289" s="245">
        <f>VLOOKUP(A1289,Assets!$B$28:$C$47,2,FALSE)</f>
        <v>3</v>
      </c>
      <c r="D1289" s="244" t="s">
        <v>146</v>
      </c>
      <c r="E1289" s="246" t="str">
        <f t="shared" si="333"/>
        <v>V3.</v>
      </c>
      <c r="F1289" s="246" t="str">
        <f t="shared" si="334"/>
        <v>V3</v>
      </c>
      <c r="G1289" s="253" t="str">
        <f t="shared" si="335"/>
        <v>A8V3</v>
      </c>
      <c r="H1289" s="270">
        <f>VLOOKUP(G1289,'Assets+Vulnerabilities'!$H$4:$I$318,2,FALSE)</f>
        <v>4</v>
      </c>
      <c r="I1289" s="255" t="s">
        <v>413</v>
      </c>
      <c r="J1289" s="246" t="str">
        <f t="shared" si="336"/>
        <v>T25</v>
      </c>
      <c r="K1289" s="246" t="str">
        <f t="shared" si="337"/>
        <v>T25</v>
      </c>
      <c r="L1289" s="267">
        <f>VLOOKUP(K1289,Threats!$J$4:$K$33,2,FALSE)</f>
        <v>3</v>
      </c>
      <c r="M1289" s="178" t="str">
        <f t="shared" si="338"/>
        <v>A8.V3.T25</v>
      </c>
      <c r="N1289" s="297">
        <f t="shared" si="340"/>
        <v>8</v>
      </c>
      <c r="O1289" s="273">
        <f t="shared" si="339"/>
        <v>8</v>
      </c>
      <c r="P1289"/>
    </row>
    <row r="1290" spans="1:16" ht="24">
      <c r="A1290" s="243" t="s">
        <v>100</v>
      </c>
      <c r="B1290" s="244" t="str">
        <f>Assets!$B$13</f>
        <v>Travel documents (paper)</v>
      </c>
      <c r="C1290" s="245">
        <f>VLOOKUP(A1290,Assets!$B$28:$C$47,2,FALSE)</f>
        <v>3</v>
      </c>
      <c r="D1290" s="244" t="s">
        <v>146</v>
      </c>
      <c r="E1290" s="246" t="str">
        <f t="shared" si="333"/>
        <v>V3.</v>
      </c>
      <c r="F1290" s="246" t="str">
        <f t="shared" si="334"/>
        <v>V3</v>
      </c>
      <c r="G1290" s="253" t="str">
        <f t="shared" si="335"/>
        <v>A8V3</v>
      </c>
      <c r="H1290" s="270">
        <f>VLOOKUP(G1290,'Assets+Vulnerabilities'!$H$4:$I$318,2,FALSE)</f>
        <v>4</v>
      </c>
      <c r="I1290" s="255" t="s">
        <v>428</v>
      </c>
      <c r="J1290" s="246" t="str">
        <f t="shared" si="336"/>
        <v>T28</v>
      </c>
      <c r="K1290" s="246" t="str">
        <f t="shared" si="337"/>
        <v>T28</v>
      </c>
      <c r="L1290" s="267">
        <f>VLOOKUP(K1290,Threats!$J$4:$K$33,2,FALSE)</f>
        <v>4</v>
      </c>
      <c r="M1290" s="178" t="str">
        <f t="shared" si="338"/>
        <v>A8.V3.T28</v>
      </c>
      <c r="N1290" s="297">
        <f t="shared" si="340"/>
        <v>9</v>
      </c>
      <c r="O1290" s="273">
        <f t="shared" si="339"/>
        <v>9</v>
      </c>
      <c r="P1290"/>
    </row>
    <row r="1291" spans="1:16" ht="24">
      <c r="A1291" s="243" t="s">
        <v>100</v>
      </c>
      <c r="B1291" s="244" t="str">
        <f>Assets!$B$13</f>
        <v>Travel documents (paper)</v>
      </c>
      <c r="C1291" s="245">
        <f>VLOOKUP(A1291,Assets!$B$28:$C$47,2,FALSE)</f>
        <v>3</v>
      </c>
      <c r="D1291" s="244" t="s">
        <v>372</v>
      </c>
      <c r="E1291" s="246" t="str">
        <f t="shared" si="333"/>
        <v>V12</v>
      </c>
      <c r="F1291" s="246" t="str">
        <f t="shared" si="334"/>
        <v>V12</v>
      </c>
      <c r="G1291" s="253" t="str">
        <f t="shared" si="335"/>
        <v>A8V12</v>
      </c>
      <c r="H1291" s="270">
        <f>VLOOKUP(G1291,'Assets+Vulnerabilities'!$H$4:$I$318,2,FALSE)</f>
        <v>2</v>
      </c>
      <c r="I1291" s="255" t="s">
        <v>408</v>
      </c>
      <c r="J1291" s="246" t="str">
        <f t="shared" si="336"/>
        <v>T2.</v>
      </c>
      <c r="K1291" s="246" t="str">
        <f t="shared" si="337"/>
        <v>T2</v>
      </c>
      <c r="L1291" s="267">
        <f>VLOOKUP(K1291,Threats!$J$4:$K$33,2,FALSE)</f>
        <v>5</v>
      </c>
      <c r="M1291" s="178" t="str">
        <f t="shared" si="338"/>
        <v>A8.V12.T2</v>
      </c>
      <c r="N1291" s="297">
        <f t="shared" ref="N1291:N1298" si="341">C1291+H1291+L1291-3</f>
        <v>7</v>
      </c>
      <c r="O1291" s="273">
        <f t="shared" si="339"/>
        <v>7</v>
      </c>
      <c r="P1291"/>
    </row>
    <row r="1292" spans="1:16" ht="24">
      <c r="A1292" s="243" t="s">
        <v>100</v>
      </c>
      <c r="B1292" s="244" t="str">
        <f>Assets!$B$13</f>
        <v>Travel documents (paper)</v>
      </c>
      <c r="C1292" s="245">
        <f>VLOOKUP(A1292,Assets!$B$28:$C$47,2,FALSE)</f>
        <v>3</v>
      </c>
      <c r="D1292" s="244" t="s">
        <v>372</v>
      </c>
      <c r="E1292" s="246" t="str">
        <f t="shared" si="333"/>
        <v>V12</v>
      </c>
      <c r="F1292" s="246" t="str">
        <f t="shared" si="334"/>
        <v>V12</v>
      </c>
      <c r="G1292" s="253" t="str">
        <f t="shared" si="335"/>
        <v>A8V12</v>
      </c>
      <c r="H1292" s="270">
        <f>VLOOKUP(G1292,'Assets+Vulnerabilities'!$H$4:$I$318,2,FALSE)</f>
        <v>2</v>
      </c>
      <c r="I1292" s="255" t="s">
        <v>431</v>
      </c>
      <c r="J1292" s="246" t="str">
        <f t="shared" si="336"/>
        <v>T6.</v>
      </c>
      <c r="K1292" s="246" t="str">
        <f t="shared" si="337"/>
        <v>T6</v>
      </c>
      <c r="L1292" s="267">
        <f>VLOOKUP(K1292,Threats!$J$4:$K$33,2,FALSE)</f>
        <v>4</v>
      </c>
      <c r="M1292" s="178" t="str">
        <f t="shared" si="338"/>
        <v>A8.V12.T6</v>
      </c>
      <c r="N1292" s="297">
        <f t="shared" si="341"/>
        <v>6</v>
      </c>
      <c r="O1292" s="273">
        <f t="shared" si="339"/>
        <v>6</v>
      </c>
      <c r="P1292"/>
    </row>
    <row r="1293" spans="1:16" ht="24">
      <c r="A1293" s="243" t="s">
        <v>100</v>
      </c>
      <c r="B1293" s="244" t="str">
        <f>Assets!$B$13</f>
        <v>Travel documents (paper)</v>
      </c>
      <c r="C1293" s="245">
        <f>VLOOKUP(A1293,Assets!$B$28:$C$47,2,FALSE)</f>
        <v>3</v>
      </c>
      <c r="D1293" s="244" t="s">
        <v>372</v>
      </c>
      <c r="E1293" s="246" t="str">
        <f t="shared" si="333"/>
        <v>V12</v>
      </c>
      <c r="F1293" s="246" t="str">
        <f t="shared" si="334"/>
        <v>V12</v>
      </c>
      <c r="G1293" s="253" t="str">
        <f t="shared" si="335"/>
        <v>A8V12</v>
      </c>
      <c r="H1293" s="270">
        <f>VLOOKUP(G1293,'Assets+Vulnerabilities'!$H$4:$I$318,2,FALSE)</f>
        <v>2</v>
      </c>
      <c r="I1293" s="255" t="s">
        <v>152</v>
      </c>
      <c r="J1293" s="246" t="str">
        <f t="shared" si="336"/>
        <v>T7.</v>
      </c>
      <c r="K1293" s="246" t="str">
        <f t="shared" si="337"/>
        <v>T7</v>
      </c>
      <c r="L1293" s="267">
        <f>VLOOKUP(K1293,Threats!$J$4:$K$33,2,FALSE)</f>
        <v>4</v>
      </c>
      <c r="M1293" s="178" t="str">
        <f t="shared" si="338"/>
        <v>A8.V12.T7</v>
      </c>
      <c r="N1293" s="297">
        <f t="shared" si="341"/>
        <v>6</v>
      </c>
      <c r="O1293" s="273">
        <f t="shared" si="339"/>
        <v>6</v>
      </c>
      <c r="P1293"/>
    </row>
    <row r="1294" spans="1:16" ht="36">
      <c r="A1294" s="243" t="s">
        <v>100</v>
      </c>
      <c r="B1294" s="244" t="str">
        <f>Assets!$B$13</f>
        <v>Travel documents (paper)</v>
      </c>
      <c r="C1294" s="245">
        <f>VLOOKUP(A1294,Assets!$B$28:$C$47,2,FALSE)</f>
        <v>3</v>
      </c>
      <c r="D1294" s="244" t="s">
        <v>372</v>
      </c>
      <c r="E1294" s="246" t="str">
        <f t="shared" si="333"/>
        <v>V12</v>
      </c>
      <c r="F1294" s="246" t="str">
        <f t="shared" si="334"/>
        <v>V12</v>
      </c>
      <c r="G1294" s="253" t="str">
        <f t="shared" si="335"/>
        <v>A8V12</v>
      </c>
      <c r="H1294" s="270">
        <f>VLOOKUP(G1294,'Assets+Vulnerabilities'!$H$4:$I$318,2,FALSE)</f>
        <v>2</v>
      </c>
      <c r="I1294" s="255" t="s">
        <v>417</v>
      </c>
      <c r="J1294" s="246" t="str">
        <f t="shared" si="336"/>
        <v>T8.</v>
      </c>
      <c r="K1294" s="246" t="str">
        <f t="shared" si="337"/>
        <v>T8</v>
      </c>
      <c r="L1294" s="267">
        <f>VLOOKUP(K1294,Threats!$J$4:$K$33,2,FALSE)</f>
        <v>4</v>
      </c>
      <c r="M1294" s="178" t="str">
        <f t="shared" si="338"/>
        <v>A8.V12.T8</v>
      </c>
      <c r="N1294" s="297">
        <f t="shared" si="341"/>
        <v>6</v>
      </c>
      <c r="O1294" s="273">
        <f t="shared" si="339"/>
        <v>6</v>
      </c>
      <c r="P1294"/>
    </row>
    <row r="1295" spans="1:16" ht="24">
      <c r="A1295" s="243" t="s">
        <v>100</v>
      </c>
      <c r="B1295" s="244" t="str">
        <f>Assets!$B$13</f>
        <v>Travel documents (paper)</v>
      </c>
      <c r="C1295" s="245">
        <f>VLOOKUP(A1295,Assets!$B$28:$C$47,2,FALSE)</f>
        <v>3</v>
      </c>
      <c r="D1295" s="244" t="s">
        <v>372</v>
      </c>
      <c r="E1295" s="246" t="str">
        <f t="shared" si="333"/>
        <v>V12</v>
      </c>
      <c r="F1295" s="246" t="str">
        <f t="shared" si="334"/>
        <v>V12</v>
      </c>
      <c r="G1295" s="253" t="str">
        <f t="shared" si="335"/>
        <v>A8V12</v>
      </c>
      <c r="H1295" s="270">
        <f>VLOOKUP(G1295,'Assets+Vulnerabilities'!$H$4:$I$318,2,FALSE)</f>
        <v>2</v>
      </c>
      <c r="I1295" s="255" t="s">
        <v>418</v>
      </c>
      <c r="J1295" s="246" t="str">
        <f t="shared" si="336"/>
        <v>T9.</v>
      </c>
      <c r="K1295" s="246" t="str">
        <f t="shared" si="337"/>
        <v>T9</v>
      </c>
      <c r="L1295" s="267">
        <f>VLOOKUP(K1295,Threats!$J$4:$K$33,2,FALSE)</f>
        <v>3</v>
      </c>
      <c r="M1295" s="178" t="str">
        <f t="shared" si="338"/>
        <v>A8.V12.T9</v>
      </c>
      <c r="N1295" s="297">
        <f t="shared" si="341"/>
        <v>5</v>
      </c>
      <c r="O1295" s="273">
        <f t="shared" si="339"/>
        <v>5</v>
      </c>
      <c r="P1295"/>
    </row>
    <row r="1296" spans="1:16" ht="24">
      <c r="A1296" s="243" t="s">
        <v>100</v>
      </c>
      <c r="B1296" s="244" t="str">
        <f>Assets!$B$13</f>
        <v>Travel documents (paper)</v>
      </c>
      <c r="C1296" s="245">
        <f>VLOOKUP(A1296,Assets!$B$28:$C$47,2,FALSE)</f>
        <v>3</v>
      </c>
      <c r="D1296" s="244" t="s">
        <v>372</v>
      </c>
      <c r="E1296" s="246" t="str">
        <f t="shared" si="333"/>
        <v>V12</v>
      </c>
      <c r="F1296" s="246" t="str">
        <f t="shared" si="334"/>
        <v>V12</v>
      </c>
      <c r="G1296" s="253" t="str">
        <f t="shared" si="335"/>
        <v>A8V12</v>
      </c>
      <c r="H1296" s="270">
        <f>VLOOKUP(G1296,'Assets+Vulnerabilities'!$H$4:$I$318,2,FALSE)</f>
        <v>2</v>
      </c>
      <c r="I1296" s="255" t="s">
        <v>436</v>
      </c>
      <c r="J1296" s="246" t="str">
        <f t="shared" si="336"/>
        <v>T10</v>
      </c>
      <c r="K1296" s="246" t="str">
        <f t="shared" si="337"/>
        <v>T10</v>
      </c>
      <c r="L1296" s="267">
        <f>VLOOKUP(K1296,Threats!$J$4:$K$33,2,FALSE)</f>
        <v>4</v>
      </c>
      <c r="M1296" s="178" t="str">
        <f t="shared" si="338"/>
        <v>A8.V12.T10</v>
      </c>
      <c r="N1296" s="297">
        <f t="shared" si="341"/>
        <v>6</v>
      </c>
      <c r="O1296" s="273">
        <f t="shared" si="339"/>
        <v>6</v>
      </c>
      <c r="P1296"/>
    </row>
    <row r="1297" spans="1:16" ht="24">
      <c r="A1297" s="243" t="s">
        <v>100</v>
      </c>
      <c r="B1297" s="244" t="str">
        <f>Assets!$B$13</f>
        <v>Travel documents (paper)</v>
      </c>
      <c r="C1297" s="245">
        <f>VLOOKUP(A1297,Assets!$B$28:$C$47,2,FALSE)</f>
        <v>3</v>
      </c>
      <c r="D1297" s="244" t="s">
        <v>372</v>
      </c>
      <c r="E1297" s="246" t="str">
        <f t="shared" si="333"/>
        <v>V12</v>
      </c>
      <c r="F1297" s="246" t="str">
        <f t="shared" si="334"/>
        <v>V12</v>
      </c>
      <c r="G1297" s="253" t="str">
        <f t="shared" si="335"/>
        <v>A8V12</v>
      </c>
      <c r="H1297" s="270">
        <f>VLOOKUP(G1297,'Assets+Vulnerabilities'!$H$4:$I$318,2,FALSE)</f>
        <v>2</v>
      </c>
      <c r="I1297" s="255" t="s">
        <v>406</v>
      </c>
      <c r="J1297" s="246" t="str">
        <f t="shared" si="336"/>
        <v>T11</v>
      </c>
      <c r="K1297" s="246" t="str">
        <f t="shared" si="337"/>
        <v>T11</v>
      </c>
      <c r="L1297" s="267">
        <f>VLOOKUP(K1297,Threats!$J$4:$K$33,2,FALSE)</f>
        <v>3</v>
      </c>
      <c r="M1297" s="178" t="str">
        <f t="shared" si="338"/>
        <v>A8.V12.T11</v>
      </c>
      <c r="N1297" s="297">
        <f t="shared" si="341"/>
        <v>5</v>
      </c>
      <c r="O1297" s="273">
        <f t="shared" si="339"/>
        <v>5</v>
      </c>
      <c r="P1297"/>
    </row>
    <row r="1298" spans="1:16" ht="24">
      <c r="A1298" s="243" t="s">
        <v>100</v>
      </c>
      <c r="B1298" s="244" t="str">
        <f>Assets!$B$13</f>
        <v>Travel documents (paper)</v>
      </c>
      <c r="C1298" s="245">
        <f>VLOOKUP(A1298,Assets!$B$28:$C$47,2,FALSE)</f>
        <v>3</v>
      </c>
      <c r="D1298" s="244" t="s">
        <v>372</v>
      </c>
      <c r="E1298" s="246" t="str">
        <f t="shared" si="333"/>
        <v>V12</v>
      </c>
      <c r="F1298" s="246" t="str">
        <f t="shared" si="334"/>
        <v>V12</v>
      </c>
      <c r="G1298" s="253" t="str">
        <f t="shared" si="335"/>
        <v>A8V12</v>
      </c>
      <c r="H1298" s="270">
        <f>VLOOKUP(G1298,'Assets+Vulnerabilities'!$H$4:$I$318,2,FALSE)</f>
        <v>2</v>
      </c>
      <c r="I1298" s="255" t="s">
        <v>480</v>
      </c>
      <c r="J1298" s="246" t="str">
        <f t="shared" si="336"/>
        <v>T12</v>
      </c>
      <c r="K1298" s="246" t="str">
        <f t="shared" si="337"/>
        <v>T12</v>
      </c>
      <c r="L1298" s="267">
        <f>VLOOKUP(K1298,Threats!$J$4:$K$33,2,FALSE)</f>
        <v>4</v>
      </c>
      <c r="M1298" s="178" t="str">
        <f t="shared" si="338"/>
        <v>A8.V12.T12</v>
      </c>
      <c r="N1298" s="297">
        <f t="shared" si="341"/>
        <v>6</v>
      </c>
      <c r="O1298" s="273">
        <f t="shared" si="339"/>
        <v>6</v>
      </c>
      <c r="P1298"/>
    </row>
    <row r="1299" spans="1:16" ht="48">
      <c r="A1299" s="243" t="s">
        <v>100</v>
      </c>
      <c r="B1299" s="244" t="str">
        <f>Assets!$B$13</f>
        <v>Travel documents (paper)</v>
      </c>
      <c r="C1299" s="245">
        <f>VLOOKUP(A1299,Assets!$B$28:$C$47,2,FALSE)</f>
        <v>3</v>
      </c>
      <c r="D1299" s="244" t="s">
        <v>372</v>
      </c>
      <c r="E1299" s="246" t="str">
        <f t="shared" si="333"/>
        <v>V12</v>
      </c>
      <c r="F1299" s="246" t="str">
        <f t="shared" si="334"/>
        <v>V12</v>
      </c>
      <c r="G1299" s="253" t="str">
        <f t="shared" si="335"/>
        <v>A8V12</v>
      </c>
      <c r="H1299" s="270">
        <f>VLOOKUP(G1299,'Assets+Vulnerabilities'!$H$4:$I$318,2,FALSE)</f>
        <v>2</v>
      </c>
      <c r="I1299" s="255" t="s">
        <v>479</v>
      </c>
      <c r="J1299" s="246" t="str">
        <f t="shared" si="336"/>
        <v>T13</v>
      </c>
      <c r="K1299" s="246" t="str">
        <f t="shared" si="337"/>
        <v>T13</v>
      </c>
      <c r="L1299" s="267">
        <f>VLOOKUP(K1299,Threats!$J$4:$K$33,2,FALSE)</f>
        <v>4</v>
      </c>
      <c r="M1299" s="178" t="str">
        <f t="shared" si="338"/>
        <v>A8.V12.T13</v>
      </c>
      <c r="N1299" s="297">
        <f t="shared" si="340"/>
        <v>7</v>
      </c>
      <c r="O1299" s="273">
        <f t="shared" si="339"/>
        <v>7</v>
      </c>
      <c r="P1299"/>
    </row>
    <row r="1300" spans="1:16" ht="24">
      <c r="A1300" s="243" t="s">
        <v>100</v>
      </c>
      <c r="B1300" s="244" t="str">
        <f>Assets!$B$13</f>
        <v>Travel documents (paper)</v>
      </c>
      <c r="C1300" s="245">
        <f>VLOOKUP(A1300,Assets!$B$28:$C$47,2,FALSE)</f>
        <v>3</v>
      </c>
      <c r="D1300" s="244" t="s">
        <v>372</v>
      </c>
      <c r="E1300" s="246" t="str">
        <f t="shared" si="333"/>
        <v>V12</v>
      </c>
      <c r="F1300" s="246" t="str">
        <f t="shared" si="334"/>
        <v>V12</v>
      </c>
      <c r="G1300" s="253" t="str">
        <f t="shared" si="335"/>
        <v>A8V12</v>
      </c>
      <c r="H1300" s="270">
        <f>VLOOKUP(G1300,'Assets+Vulnerabilities'!$H$4:$I$318,2,FALSE)</f>
        <v>2</v>
      </c>
      <c r="I1300" s="255" t="s">
        <v>409</v>
      </c>
      <c r="J1300" s="246" t="str">
        <f t="shared" si="336"/>
        <v>T14</v>
      </c>
      <c r="K1300" s="246" t="str">
        <f t="shared" si="337"/>
        <v>T14</v>
      </c>
      <c r="L1300" s="267">
        <f>VLOOKUP(K1300,Threats!$J$4:$K$33,2,FALSE)</f>
        <v>4</v>
      </c>
      <c r="M1300" s="178" t="str">
        <f t="shared" si="338"/>
        <v>A8.V12.T14</v>
      </c>
      <c r="N1300" s="297">
        <f t="shared" si="340"/>
        <v>7</v>
      </c>
      <c r="O1300" s="273">
        <f t="shared" si="339"/>
        <v>7</v>
      </c>
      <c r="P1300"/>
    </row>
    <row r="1301" spans="1:16" ht="48">
      <c r="A1301" s="243" t="s">
        <v>100</v>
      </c>
      <c r="B1301" s="244" t="str">
        <f>Assets!$B$13</f>
        <v>Travel documents (paper)</v>
      </c>
      <c r="C1301" s="245">
        <f>VLOOKUP(A1301,Assets!$B$28:$C$47,2,FALSE)</f>
        <v>3</v>
      </c>
      <c r="D1301" s="244" t="s">
        <v>372</v>
      </c>
      <c r="E1301" s="246" t="str">
        <f t="shared" si="333"/>
        <v>V12</v>
      </c>
      <c r="F1301" s="246" t="str">
        <f t="shared" si="334"/>
        <v>V12</v>
      </c>
      <c r="G1301" s="253" t="str">
        <f t="shared" si="335"/>
        <v>A8V12</v>
      </c>
      <c r="H1301" s="270">
        <f>VLOOKUP(G1301,'Assets+Vulnerabilities'!$H$4:$I$318,2,FALSE)</f>
        <v>2</v>
      </c>
      <c r="I1301" s="255" t="s">
        <v>419</v>
      </c>
      <c r="J1301" s="246" t="str">
        <f t="shared" si="336"/>
        <v>T16</v>
      </c>
      <c r="K1301" s="246" t="str">
        <f t="shared" si="337"/>
        <v>T16</v>
      </c>
      <c r="L1301" s="267">
        <f>VLOOKUP(K1301,Threats!$J$4:$K$33,2,FALSE)</f>
        <v>3</v>
      </c>
      <c r="M1301" s="178" t="str">
        <f t="shared" si="338"/>
        <v>A8.V12.T16</v>
      </c>
      <c r="N1301" s="297">
        <f t="shared" si="340"/>
        <v>6</v>
      </c>
      <c r="O1301" s="273">
        <f t="shared" si="339"/>
        <v>6</v>
      </c>
      <c r="P1301"/>
    </row>
    <row r="1302" spans="1:16" ht="24">
      <c r="A1302" s="243" t="s">
        <v>100</v>
      </c>
      <c r="B1302" s="244" t="str">
        <f>Assets!$B$13</f>
        <v>Travel documents (paper)</v>
      </c>
      <c r="C1302" s="245">
        <f>VLOOKUP(A1302,Assets!$B$28:$C$47,2,FALSE)</f>
        <v>3</v>
      </c>
      <c r="D1302" s="244" t="s">
        <v>372</v>
      </c>
      <c r="E1302" s="246" t="str">
        <f t="shared" si="333"/>
        <v>V12</v>
      </c>
      <c r="F1302" s="246" t="str">
        <f t="shared" si="334"/>
        <v>V12</v>
      </c>
      <c r="G1302" s="253" t="str">
        <f t="shared" si="335"/>
        <v>A8V12</v>
      </c>
      <c r="H1302" s="270">
        <f>VLOOKUP(G1302,'Assets+Vulnerabilities'!$H$4:$I$318,2,FALSE)</f>
        <v>2</v>
      </c>
      <c r="I1302" s="255" t="s">
        <v>412</v>
      </c>
      <c r="J1302" s="246" t="str">
        <f t="shared" si="336"/>
        <v>T22</v>
      </c>
      <c r="K1302" s="246" t="str">
        <f t="shared" si="337"/>
        <v>T22</v>
      </c>
      <c r="L1302" s="267">
        <f>VLOOKUP(K1302,Threats!$J$4:$K$33,2,FALSE)</f>
        <v>4</v>
      </c>
      <c r="M1302" s="178" t="str">
        <f t="shared" si="338"/>
        <v>A8.V12.T22</v>
      </c>
      <c r="N1302" s="297">
        <f t="shared" si="340"/>
        <v>7</v>
      </c>
      <c r="O1302" s="273">
        <f t="shared" si="339"/>
        <v>7</v>
      </c>
      <c r="P1302"/>
    </row>
    <row r="1303" spans="1:16" ht="36">
      <c r="A1303" s="243" t="s">
        <v>100</v>
      </c>
      <c r="B1303" s="244" t="str">
        <f>Assets!$B$13</f>
        <v>Travel documents (paper)</v>
      </c>
      <c r="C1303" s="245">
        <f>VLOOKUP(A1303,Assets!$B$28:$C$47,2,FALSE)</f>
        <v>3</v>
      </c>
      <c r="D1303" s="244" t="s">
        <v>487</v>
      </c>
      <c r="E1303" s="246" t="str">
        <f t="shared" si="333"/>
        <v>V24</v>
      </c>
      <c r="F1303" s="246" t="str">
        <f t="shared" si="334"/>
        <v>V24</v>
      </c>
      <c r="G1303" s="253" t="str">
        <f t="shared" si="335"/>
        <v>A8V24</v>
      </c>
      <c r="H1303" s="270">
        <f>VLOOKUP(G1303,'Assets+Vulnerabilities'!$H$4:$I$318,2,FALSE)</f>
        <v>4</v>
      </c>
      <c r="I1303" s="255" t="s">
        <v>420</v>
      </c>
      <c r="J1303" s="246" t="str">
        <f t="shared" si="336"/>
        <v>T30</v>
      </c>
      <c r="K1303" s="246" t="str">
        <f t="shared" si="337"/>
        <v>T30</v>
      </c>
      <c r="L1303" s="267">
        <f>VLOOKUP(K1303,Threats!$J$4:$K$33,2,FALSE)</f>
        <v>4</v>
      </c>
      <c r="M1303" s="178" t="str">
        <f t="shared" si="338"/>
        <v>A8.V24.T30</v>
      </c>
      <c r="N1303" s="297">
        <f t="shared" ref="N1303:N1307" si="342">C1303+H1303+L1303-3</f>
        <v>8</v>
      </c>
      <c r="O1303" s="273">
        <f t="shared" si="339"/>
        <v>8</v>
      </c>
      <c r="P1303"/>
    </row>
    <row r="1304" spans="1:16" ht="36">
      <c r="A1304" s="243" t="s">
        <v>100</v>
      </c>
      <c r="B1304" s="244" t="str">
        <f>Assets!$B$13</f>
        <v>Travel documents (paper)</v>
      </c>
      <c r="C1304" s="245">
        <f>VLOOKUP(A1304,Assets!$B$28:$C$47,2,FALSE)</f>
        <v>3</v>
      </c>
      <c r="D1304" s="244" t="s">
        <v>487</v>
      </c>
      <c r="E1304" s="246" t="str">
        <f t="shared" si="333"/>
        <v>V24</v>
      </c>
      <c r="F1304" s="246" t="str">
        <f t="shared" si="334"/>
        <v>V24</v>
      </c>
      <c r="G1304" s="253" t="str">
        <f t="shared" si="335"/>
        <v>A8V24</v>
      </c>
      <c r="H1304" s="270">
        <f>VLOOKUP(G1304,'Assets+Vulnerabilities'!$H$4:$I$318,2,FALSE)</f>
        <v>4</v>
      </c>
      <c r="I1304" s="255" t="s">
        <v>431</v>
      </c>
      <c r="J1304" s="246" t="str">
        <f t="shared" si="336"/>
        <v>T6.</v>
      </c>
      <c r="K1304" s="246" t="str">
        <f t="shared" si="337"/>
        <v>T6</v>
      </c>
      <c r="L1304" s="267">
        <f>VLOOKUP(K1304,Threats!$J$4:$K$33,2,FALSE)</f>
        <v>4</v>
      </c>
      <c r="M1304" s="178" t="str">
        <f t="shared" si="338"/>
        <v>A8.V24.T6</v>
      </c>
      <c r="N1304" s="297">
        <f t="shared" si="342"/>
        <v>8</v>
      </c>
      <c r="O1304" s="273">
        <f t="shared" si="339"/>
        <v>8</v>
      </c>
      <c r="P1304"/>
    </row>
    <row r="1305" spans="1:16" ht="36">
      <c r="A1305" s="243" t="s">
        <v>100</v>
      </c>
      <c r="B1305" s="244" t="str">
        <f>Assets!$B$13</f>
        <v>Travel documents (paper)</v>
      </c>
      <c r="C1305" s="245">
        <f>VLOOKUP(A1305,Assets!$B$28:$C$47,2,FALSE)</f>
        <v>3</v>
      </c>
      <c r="D1305" s="244" t="s">
        <v>487</v>
      </c>
      <c r="E1305" s="246" t="str">
        <f t="shared" si="333"/>
        <v>V24</v>
      </c>
      <c r="F1305" s="246" t="str">
        <f t="shared" si="334"/>
        <v>V24</v>
      </c>
      <c r="G1305" s="253" t="str">
        <f t="shared" si="335"/>
        <v>A8V24</v>
      </c>
      <c r="H1305" s="270">
        <f>VLOOKUP(G1305,'Assets+Vulnerabilities'!$H$4:$I$318,2,FALSE)</f>
        <v>4</v>
      </c>
      <c r="I1305" s="255" t="s">
        <v>152</v>
      </c>
      <c r="J1305" s="246" t="str">
        <f t="shared" si="336"/>
        <v>T7.</v>
      </c>
      <c r="K1305" s="246" t="str">
        <f t="shared" si="337"/>
        <v>T7</v>
      </c>
      <c r="L1305" s="267">
        <f>VLOOKUP(K1305,Threats!$J$4:$K$33,2,FALSE)</f>
        <v>4</v>
      </c>
      <c r="M1305" s="178" t="str">
        <f t="shared" si="338"/>
        <v>A8.V24.T7</v>
      </c>
      <c r="N1305" s="297">
        <f t="shared" si="342"/>
        <v>8</v>
      </c>
      <c r="O1305" s="273">
        <f t="shared" si="339"/>
        <v>8</v>
      </c>
      <c r="P1305"/>
    </row>
    <row r="1306" spans="1:16" ht="36">
      <c r="A1306" s="243" t="s">
        <v>100</v>
      </c>
      <c r="B1306" s="244" t="str">
        <f>Assets!$B$13</f>
        <v>Travel documents (paper)</v>
      </c>
      <c r="C1306" s="245">
        <f>VLOOKUP(A1306,Assets!$B$28:$C$47,2,FALSE)</f>
        <v>3</v>
      </c>
      <c r="D1306" s="244" t="s">
        <v>487</v>
      </c>
      <c r="E1306" s="246" t="str">
        <f t="shared" si="333"/>
        <v>V24</v>
      </c>
      <c r="F1306" s="246" t="str">
        <f t="shared" si="334"/>
        <v>V24</v>
      </c>
      <c r="G1306" s="253" t="str">
        <f t="shared" si="335"/>
        <v>A8V24</v>
      </c>
      <c r="H1306" s="270">
        <f>VLOOKUP(G1306,'Assets+Vulnerabilities'!$H$4:$I$318,2,FALSE)</f>
        <v>4</v>
      </c>
      <c r="I1306" s="255" t="s">
        <v>417</v>
      </c>
      <c r="J1306" s="246" t="str">
        <f t="shared" si="336"/>
        <v>T8.</v>
      </c>
      <c r="K1306" s="246" t="str">
        <f t="shared" si="337"/>
        <v>T8</v>
      </c>
      <c r="L1306" s="267">
        <f>VLOOKUP(K1306,Threats!$J$4:$K$33,2,FALSE)</f>
        <v>4</v>
      </c>
      <c r="M1306" s="178" t="str">
        <f t="shared" si="338"/>
        <v>A8.V24.T8</v>
      </c>
      <c r="N1306" s="297">
        <f t="shared" si="342"/>
        <v>8</v>
      </c>
      <c r="O1306" s="273">
        <f t="shared" si="339"/>
        <v>8</v>
      </c>
      <c r="P1306"/>
    </row>
    <row r="1307" spans="1:16" ht="36">
      <c r="A1307" s="243" t="s">
        <v>100</v>
      </c>
      <c r="B1307" s="244" t="str">
        <f>Assets!$B$13</f>
        <v>Travel documents (paper)</v>
      </c>
      <c r="C1307" s="245">
        <f>VLOOKUP(A1307,Assets!$B$28:$C$47,2,FALSE)</f>
        <v>3</v>
      </c>
      <c r="D1307" s="244" t="s">
        <v>487</v>
      </c>
      <c r="E1307" s="246" t="str">
        <f t="shared" si="333"/>
        <v>V24</v>
      </c>
      <c r="F1307" s="246" t="str">
        <f t="shared" si="334"/>
        <v>V24</v>
      </c>
      <c r="G1307" s="253" t="str">
        <f t="shared" si="335"/>
        <v>A8V24</v>
      </c>
      <c r="H1307" s="270">
        <f>VLOOKUP(G1307,'Assets+Vulnerabilities'!$H$4:$I$318,2,FALSE)</f>
        <v>4</v>
      </c>
      <c r="I1307" s="255" t="s">
        <v>418</v>
      </c>
      <c r="J1307" s="246" t="str">
        <f t="shared" si="336"/>
        <v>T9.</v>
      </c>
      <c r="K1307" s="246" t="str">
        <f t="shared" si="337"/>
        <v>T9</v>
      </c>
      <c r="L1307" s="267">
        <f>VLOOKUP(K1307,Threats!$J$4:$K$33,2,FALSE)</f>
        <v>3</v>
      </c>
      <c r="M1307" s="178" t="str">
        <f t="shared" si="338"/>
        <v>A8.V24.T9</v>
      </c>
      <c r="N1307" s="297">
        <f t="shared" si="342"/>
        <v>7</v>
      </c>
      <c r="O1307" s="273">
        <f t="shared" si="339"/>
        <v>7</v>
      </c>
      <c r="P1307"/>
    </row>
    <row r="1308" spans="1:16" ht="36">
      <c r="A1308" s="243" t="s">
        <v>100</v>
      </c>
      <c r="B1308" s="244" t="str">
        <f>Assets!$B$13</f>
        <v>Travel documents (paper)</v>
      </c>
      <c r="C1308" s="245">
        <f>VLOOKUP(A1308,Assets!$B$28:$C$47,2,FALSE)</f>
        <v>3</v>
      </c>
      <c r="D1308" s="244" t="s">
        <v>487</v>
      </c>
      <c r="E1308" s="246" t="str">
        <f t="shared" si="333"/>
        <v>V24</v>
      </c>
      <c r="F1308" s="246" t="str">
        <f t="shared" si="334"/>
        <v>V24</v>
      </c>
      <c r="G1308" s="253" t="str">
        <f t="shared" si="335"/>
        <v>A8V24</v>
      </c>
      <c r="H1308" s="270">
        <f>VLOOKUP(G1308,'Assets+Vulnerabilities'!$H$4:$I$318,2,FALSE)</f>
        <v>4</v>
      </c>
      <c r="I1308" s="255" t="s">
        <v>409</v>
      </c>
      <c r="J1308" s="246" t="str">
        <f t="shared" si="336"/>
        <v>T14</v>
      </c>
      <c r="K1308" s="246" t="str">
        <f t="shared" si="337"/>
        <v>T14</v>
      </c>
      <c r="L1308" s="267">
        <f>VLOOKUP(K1308,Threats!$J$4:$K$33,2,FALSE)</f>
        <v>4</v>
      </c>
      <c r="M1308" s="178" t="str">
        <f t="shared" si="338"/>
        <v>A8.V24.T14</v>
      </c>
      <c r="N1308" s="297">
        <f t="shared" si="340"/>
        <v>9</v>
      </c>
      <c r="O1308" s="273">
        <f t="shared" si="339"/>
        <v>9</v>
      </c>
      <c r="P1308"/>
    </row>
    <row r="1309" spans="1:16" ht="36">
      <c r="A1309" s="243" t="s">
        <v>100</v>
      </c>
      <c r="B1309" s="244" t="str">
        <f>Assets!$B$13</f>
        <v>Travel documents (paper)</v>
      </c>
      <c r="C1309" s="245">
        <f>VLOOKUP(A1309,Assets!$B$28:$C$47,2,FALSE)</f>
        <v>3</v>
      </c>
      <c r="D1309" s="244" t="s">
        <v>487</v>
      </c>
      <c r="E1309" s="246" t="str">
        <f t="shared" si="333"/>
        <v>V24</v>
      </c>
      <c r="F1309" s="246" t="str">
        <f t="shared" si="334"/>
        <v>V24</v>
      </c>
      <c r="G1309" s="253" t="str">
        <f t="shared" si="335"/>
        <v>A8V24</v>
      </c>
      <c r="H1309" s="270">
        <f>VLOOKUP(G1309,'Assets+Vulnerabilities'!$H$4:$I$318,2,FALSE)</f>
        <v>4</v>
      </c>
      <c r="I1309" s="255" t="s">
        <v>422</v>
      </c>
      <c r="J1309" s="246" t="str">
        <f t="shared" si="336"/>
        <v>T15</v>
      </c>
      <c r="K1309" s="246" t="str">
        <f t="shared" si="337"/>
        <v>T15</v>
      </c>
      <c r="L1309" s="267">
        <f>VLOOKUP(K1309,Threats!$J$4:$K$33,2,FALSE)</f>
        <v>3</v>
      </c>
      <c r="M1309" s="178" t="str">
        <f t="shared" si="338"/>
        <v>A8.V24.T15</v>
      </c>
      <c r="N1309" s="297">
        <f t="shared" si="340"/>
        <v>8</v>
      </c>
      <c r="O1309" s="273">
        <f t="shared" si="339"/>
        <v>8</v>
      </c>
      <c r="P1309"/>
    </row>
    <row r="1310" spans="1:16" ht="48">
      <c r="A1310" s="243" t="s">
        <v>100</v>
      </c>
      <c r="B1310" s="244" t="str">
        <f>Assets!$B$13</f>
        <v>Travel documents (paper)</v>
      </c>
      <c r="C1310" s="245">
        <f>VLOOKUP(A1310,Assets!$B$28:$C$47,2,FALSE)</f>
        <v>3</v>
      </c>
      <c r="D1310" s="244" t="s">
        <v>487</v>
      </c>
      <c r="E1310" s="246" t="str">
        <f t="shared" si="333"/>
        <v>V24</v>
      </c>
      <c r="F1310" s="246" t="str">
        <f t="shared" si="334"/>
        <v>V24</v>
      </c>
      <c r="G1310" s="253" t="str">
        <f t="shared" si="335"/>
        <v>A8V24</v>
      </c>
      <c r="H1310" s="270">
        <f>VLOOKUP(G1310,'Assets+Vulnerabilities'!$H$4:$I$318,2,FALSE)</f>
        <v>4</v>
      </c>
      <c r="I1310" s="255" t="s">
        <v>419</v>
      </c>
      <c r="J1310" s="246" t="str">
        <f t="shared" si="336"/>
        <v>T16</v>
      </c>
      <c r="K1310" s="246" t="str">
        <f t="shared" si="337"/>
        <v>T16</v>
      </c>
      <c r="L1310" s="267">
        <f>VLOOKUP(K1310,Threats!$J$4:$K$33,2,FALSE)</f>
        <v>3</v>
      </c>
      <c r="M1310" s="178" t="str">
        <f t="shared" si="338"/>
        <v>A8.V24.T16</v>
      </c>
      <c r="N1310" s="297">
        <f t="shared" si="340"/>
        <v>8</v>
      </c>
      <c r="O1310" s="273">
        <f t="shared" si="339"/>
        <v>8</v>
      </c>
      <c r="P1310"/>
    </row>
    <row r="1311" spans="1:16" ht="36">
      <c r="A1311" s="243" t="s">
        <v>100</v>
      </c>
      <c r="B1311" s="244" t="str">
        <f>Assets!$B$13</f>
        <v>Travel documents (paper)</v>
      </c>
      <c r="C1311" s="245">
        <f>VLOOKUP(A1311,Assets!$B$28:$C$47,2,FALSE)</f>
        <v>3</v>
      </c>
      <c r="D1311" s="244" t="s">
        <v>487</v>
      </c>
      <c r="E1311" s="246" t="str">
        <f t="shared" si="333"/>
        <v>V24</v>
      </c>
      <c r="F1311" s="246" t="str">
        <f t="shared" si="334"/>
        <v>V24</v>
      </c>
      <c r="G1311" s="253" t="str">
        <f t="shared" si="335"/>
        <v>A8V24</v>
      </c>
      <c r="H1311" s="270">
        <f>VLOOKUP(G1311,'Assets+Vulnerabilities'!$H$4:$I$318,2,FALSE)</f>
        <v>4</v>
      </c>
      <c r="I1311" s="255" t="s">
        <v>426</v>
      </c>
      <c r="J1311" s="246" t="str">
        <f t="shared" si="336"/>
        <v>T21</v>
      </c>
      <c r="K1311" s="246" t="str">
        <f t="shared" si="337"/>
        <v>T21</v>
      </c>
      <c r="L1311" s="267">
        <f>VLOOKUP(K1311,Threats!$J$4:$K$33,2,FALSE)</f>
        <v>4</v>
      </c>
      <c r="M1311" s="178" t="str">
        <f t="shared" si="338"/>
        <v>A8.V24.T21</v>
      </c>
      <c r="N1311" s="297">
        <f t="shared" si="340"/>
        <v>9</v>
      </c>
      <c r="O1311" s="273">
        <f t="shared" si="339"/>
        <v>9</v>
      </c>
      <c r="P1311"/>
    </row>
    <row r="1312" spans="1:16" ht="24">
      <c r="A1312" s="243" t="s">
        <v>103</v>
      </c>
      <c r="B1312" s="244" t="str">
        <f>Assets!$B$14</f>
        <v>RFID &amp; barcode readers</v>
      </c>
      <c r="C1312" s="245">
        <f>VLOOKUP(A1312,Assets!$B$28:$C$47,2,FALSE)</f>
        <v>4</v>
      </c>
      <c r="D1312" s="244" t="s">
        <v>145</v>
      </c>
      <c r="E1312" s="246" t="str">
        <f t="shared" si="333"/>
        <v>V2.</v>
      </c>
      <c r="F1312" s="246" t="str">
        <f t="shared" si="334"/>
        <v>V2</v>
      </c>
      <c r="G1312" s="253" t="str">
        <f t="shared" si="335"/>
        <v>A9V2</v>
      </c>
      <c r="H1312" s="270">
        <f>VLOOKUP(G1312,'Assets+Vulnerabilities'!$H$4:$I$318,2,FALSE)</f>
        <v>3</v>
      </c>
      <c r="I1312" s="256" t="s">
        <v>428</v>
      </c>
      <c r="J1312" s="246" t="str">
        <f t="shared" si="336"/>
        <v>T28</v>
      </c>
      <c r="K1312" s="246" t="str">
        <f t="shared" si="337"/>
        <v>T28</v>
      </c>
      <c r="L1312" s="267">
        <f>VLOOKUP(K1312,Threats!$J$4:$K$33,2,FALSE)</f>
        <v>4</v>
      </c>
      <c r="M1312" s="178" t="str">
        <f t="shared" si="338"/>
        <v>A9.V2.T28</v>
      </c>
      <c r="N1312" s="297">
        <f t="shared" si="340"/>
        <v>9</v>
      </c>
      <c r="O1312" s="273">
        <f t="shared" si="339"/>
        <v>9</v>
      </c>
      <c r="P1312"/>
    </row>
    <row r="1313" spans="1:16" ht="24">
      <c r="A1313" s="243" t="s">
        <v>103</v>
      </c>
      <c r="B1313" s="244" t="str">
        <f>Assets!$B$14</f>
        <v>RFID &amp; barcode readers</v>
      </c>
      <c r="C1313" s="245">
        <f>VLOOKUP(A1313,Assets!$B$28:$C$47,2,FALSE)</f>
        <v>4</v>
      </c>
      <c r="D1313" s="244" t="s">
        <v>146</v>
      </c>
      <c r="E1313" s="246" t="str">
        <f t="shared" si="333"/>
        <v>V3.</v>
      </c>
      <c r="F1313" s="246" t="str">
        <f t="shared" si="334"/>
        <v>V3</v>
      </c>
      <c r="G1313" s="253" t="str">
        <f t="shared" si="335"/>
        <v>A9V3</v>
      </c>
      <c r="H1313" s="270">
        <f>VLOOKUP(G1313,'Assets+Vulnerabilities'!$H$4:$I$318,2,FALSE)</f>
        <v>3</v>
      </c>
      <c r="I1313" s="255" t="s">
        <v>410</v>
      </c>
      <c r="J1313" s="246" t="str">
        <f t="shared" si="336"/>
        <v>T1.</v>
      </c>
      <c r="K1313" s="246" t="str">
        <f t="shared" si="337"/>
        <v>T1</v>
      </c>
      <c r="L1313" s="267">
        <f>VLOOKUP(K1313,Threats!$J$4:$K$33,2,FALSE)</f>
        <v>3</v>
      </c>
      <c r="M1313" s="178" t="str">
        <f t="shared" si="338"/>
        <v>A9.V3.T1</v>
      </c>
      <c r="N1313" s="297">
        <f t="shared" si="340"/>
        <v>8</v>
      </c>
      <c r="O1313" s="273">
        <f t="shared" si="339"/>
        <v>8</v>
      </c>
      <c r="P1313"/>
    </row>
    <row r="1314" spans="1:16" ht="15.75">
      <c r="A1314" s="243" t="s">
        <v>103</v>
      </c>
      <c r="B1314" s="244" t="str">
        <f>Assets!$B$14</f>
        <v>RFID &amp; barcode readers</v>
      </c>
      <c r="C1314" s="245">
        <f>VLOOKUP(A1314,Assets!$B$28:$C$47,2,FALSE)</f>
        <v>4</v>
      </c>
      <c r="D1314" s="244" t="s">
        <v>146</v>
      </c>
      <c r="E1314" s="246" t="str">
        <f t="shared" si="333"/>
        <v>V3.</v>
      </c>
      <c r="F1314" s="246" t="str">
        <f t="shared" si="334"/>
        <v>V3</v>
      </c>
      <c r="G1314" s="253" t="str">
        <f t="shared" si="335"/>
        <v>A9V3</v>
      </c>
      <c r="H1314" s="270">
        <f>VLOOKUP(G1314,'Assets+Vulnerabilities'!$H$4:$I$318,2,FALSE)</f>
        <v>3</v>
      </c>
      <c r="I1314" s="255" t="s">
        <v>431</v>
      </c>
      <c r="J1314" s="246" t="str">
        <f t="shared" si="336"/>
        <v>T6.</v>
      </c>
      <c r="K1314" s="246" t="str">
        <f t="shared" si="337"/>
        <v>T6</v>
      </c>
      <c r="L1314" s="267">
        <f>VLOOKUP(K1314,Threats!$J$4:$K$33,2,FALSE)</f>
        <v>4</v>
      </c>
      <c r="M1314" s="178" t="str">
        <f t="shared" si="338"/>
        <v>A9.V3.T6</v>
      </c>
      <c r="N1314" s="297">
        <f t="shared" ref="N1314:N1316" si="343">C1314+H1314+L1314-3</f>
        <v>8</v>
      </c>
      <c r="O1314" s="273">
        <f t="shared" si="339"/>
        <v>8</v>
      </c>
      <c r="P1314"/>
    </row>
    <row r="1315" spans="1:16" ht="15.75">
      <c r="A1315" s="243" t="s">
        <v>103</v>
      </c>
      <c r="B1315" s="244" t="str">
        <f>Assets!$B$14</f>
        <v>RFID &amp; barcode readers</v>
      </c>
      <c r="C1315" s="245">
        <f>VLOOKUP(A1315,Assets!$B$28:$C$47,2,FALSE)</f>
        <v>4</v>
      </c>
      <c r="D1315" s="244" t="s">
        <v>146</v>
      </c>
      <c r="E1315" s="246" t="str">
        <f t="shared" si="333"/>
        <v>V3.</v>
      </c>
      <c r="F1315" s="246" t="str">
        <f t="shared" si="334"/>
        <v>V3</v>
      </c>
      <c r="G1315" s="253" t="str">
        <f t="shared" si="335"/>
        <v>A9V3</v>
      </c>
      <c r="H1315" s="270">
        <f>VLOOKUP(G1315,'Assets+Vulnerabilities'!$H$4:$I$318,2,FALSE)</f>
        <v>3</v>
      </c>
      <c r="I1315" s="255" t="s">
        <v>152</v>
      </c>
      <c r="J1315" s="246" t="str">
        <f t="shared" si="336"/>
        <v>T7.</v>
      </c>
      <c r="K1315" s="246" t="str">
        <f t="shared" si="337"/>
        <v>T7</v>
      </c>
      <c r="L1315" s="267">
        <f>VLOOKUP(K1315,Threats!$J$4:$K$33,2,FALSE)</f>
        <v>4</v>
      </c>
      <c r="M1315" s="178" t="str">
        <f t="shared" si="338"/>
        <v>A9.V3.T7</v>
      </c>
      <c r="N1315" s="297">
        <f t="shared" si="343"/>
        <v>8</v>
      </c>
      <c r="O1315" s="273">
        <f t="shared" si="339"/>
        <v>8</v>
      </c>
      <c r="P1315"/>
    </row>
    <row r="1316" spans="1:16" ht="24">
      <c r="A1316" s="243" t="s">
        <v>103</v>
      </c>
      <c r="B1316" s="244" t="str">
        <f>Assets!$B$14</f>
        <v>RFID &amp; barcode readers</v>
      </c>
      <c r="C1316" s="245">
        <f>VLOOKUP(A1316,Assets!$B$28:$C$47,2,FALSE)</f>
        <v>4</v>
      </c>
      <c r="D1316" s="244" t="s">
        <v>146</v>
      </c>
      <c r="E1316" s="246" t="str">
        <f t="shared" si="333"/>
        <v>V3.</v>
      </c>
      <c r="F1316" s="246" t="str">
        <f t="shared" si="334"/>
        <v>V3</v>
      </c>
      <c r="G1316" s="253" t="str">
        <f t="shared" si="335"/>
        <v>A9V3</v>
      </c>
      <c r="H1316" s="270">
        <f>VLOOKUP(G1316,'Assets+Vulnerabilities'!$H$4:$I$318,2,FALSE)</f>
        <v>3</v>
      </c>
      <c r="I1316" s="255" t="s">
        <v>418</v>
      </c>
      <c r="J1316" s="246" t="str">
        <f t="shared" si="336"/>
        <v>T9.</v>
      </c>
      <c r="K1316" s="246" t="str">
        <f t="shared" si="337"/>
        <v>T9</v>
      </c>
      <c r="L1316" s="267">
        <f>VLOOKUP(K1316,Threats!$J$4:$K$33,2,FALSE)</f>
        <v>3</v>
      </c>
      <c r="M1316" s="178" t="str">
        <f t="shared" si="338"/>
        <v>A9.V3.T9</v>
      </c>
      <c r="N1316" s="297">
        <f t="shared" si="343"/>
        <v>7</v>
      </c>
      <c r="O1316" s="273">
        <f t="shared" si="339"/>
        <v>7</v>
      </c>
      <c r="P1316"/>
    </row>
    <row r="1317" spans="1:16" ht="24">
      <c r="A1317" s="243" t="s">
        <v>103</v>
      </c>
      <c r="B1317" s="244" t="str">
        <f>Assets!$B$14</f>
        <v>RFID &amp; barcode readers</v>
      </c>
      <c r="C1317" s="245">
        <f>VLOOKUP(A1317,Assets!$B$28:$C$47,2,FALSE)</f>
        <v>4</v>
      </c>
      <c r="D1317" s="244" t="s">
        <v>146</v>
      </c>
      <c r="E1317" s="246" t="str">
        <f t="shared" si="333"/>
        <v>V3.</v>
      </c>
      <c r="F1317" s="246" t="str">
        <f t="shared" si="334"/>
        <v>V3</v>
      </c>
      <c r="G1317" s="253" t="str">
        <f t="shared" si="335"/>
        <v>A9V3</v>
      </c>
      <c r="H1317" s="270">
        <f>VLOOKUP(G1317,'Assets+Vulnerabilities'!$H$4:$I$318,2,FALSE)</f>
        <v>3</v>
      </c>
      <c r="I1317" s="255" t="s">
        <v>412</v>
      </c>
      <c r="J1317" s="246" t="str">
        <f t="shared" si="336"/>
        <v>T22</v>
      </c>
      <c r="K1317" s="246" t="str">
        <f t="shared" si="337"/>
        <v>T22</v>
      </c>
      <c r="L1317" s="267">
        <f>VLOOKUP(K1317,Threats!$J$4:$K$33,2,FALSE)</f>
        <v>4</v>
      </c>
      <c r="M1317" s="178" t="str">
        <f t="shared" si="338"/>
        <v>A9.V3.T22</v>
      </c>
      <c r="N1317" s="297">
        <f t="shared" si="340"/>
        <v>9</v>
      </c>
      <c r="O1317" s="273">
        <f t="shared" si="339"/>
        <v>9</v>
      </c>
      <c r="P1317"/>
    </row>
    <row r="1318" spans="1:16" ht="24">
      <c r="A1318" s="243" t="s">
        <v>103</v>
      </c>
      <c r="B1318" s="244" t="str">
        <f>Assets!$B$14</f>
        <v>RFID &amp; barcode readers</v>
      </c>
      <c r="C1318" s="245">
        <f>VLOOKUP(A1318,Assets!$B$28:$C$47,2,FALSE)</f>
        <v>4</v>
      </c>
      <c r="D1318" s="244" t="s">
        <v>146</v>
      </c>
      <c r="E1318" s="246" t="str">
        <f t="shared" si="333"/>
        <v>V3.</v>
      </c>
      <c r="F1318" s="246" t="str">
        <f t="shared" si="334"/>
        <v>V3</v>
      </c>
      <c r="G1318" s="253" t="str">
        <f t="shared" si="335"/>
        <v>A9V3</v>
      </c>
      <c r="H1318" s="270">
        <f>VLOOKUP(G1318,'Assets+Vulnerabilities'!$H$4:$I$318,2,FALSE)</f>
        <v>3</v>
      </c>
      <c r="I1318" s="255" t="s">
        <v>414</v>
      </c>
      <c r="J1318" s="246" t="str">
        <f t="shared" si="336"/>
        <v>T23</v>
      </c>
      <c r="K1318" s="246" t="str">
        <f t="shared" si="337"/>
        <v>T23</v>
      </c>
      <c r="L1318" s="267">
        <f>VLOOKUP(K1318,Threats!$J$4:$K$33,2,FALSE)</f>
        <v>3</v>
      </c>
      <c r="M1318" s="178" t="str">
        <f t="shared" si="338"/>
        <v>A9.V3.T23</v>
      </c>
      <c r="N1318" s="297">
        <f t="shared" si="340"/>
        <v>8</v>
      </c>
      <c r="O1318" s="273">
        <f t="shared" si="339"/>
        <v>8</v>
      </c>
      <c r="P1318"/>
    </row>
    <row r="1319" spans="1:16" ht="24">
      <c r="A1319" s="243" t="s">
        <v>103</v>
      </c>
      <c r="B1319" s="244" t="str">
        <f>Assets!$B$14</f>
        <v>RFID &amp; barcode readers</v>
      </c>
      <c r="C1319" s="245">
        <f>VLOOKUP(A1319,Assets!$B$28:$C$47,2,FALSE)</f>
        <v>4</v>
      </c>
      <c r="D1319" s="244" t="s">
        <v>146</v>
      </c>
      <c r="E1319" s="246" t="str">
        <f t="shared" si="333"/>
        <v>V3.</v>
      </c>
      <c r="F1319" s="246" t="str">
        <f t="shared" si="334"/>
        <v>V3</v>
      </c>
      <c r="G1319" s="253" t="str">
        <f t="shared" si="335"/>
        <v>A9V3</v>
      </c>
      <c r="H1319" s="270">
        <f>VLOOKUP(G1319,'Assets+Vulnerabilities'!$H$4:$I$318,2,FALSE)</f>
        <v>3</v>
      </c>
      <c r="I1319" s="255" t="s">
        <v>413</v>
      </c>
      <c r="J1319" s="246" t="str">
        <f t="shared" si="336"/>
        <v>T25</v>
      </c>
      <c r="K1319" s="246" t="str">
        <f t="shared" si="337"/>
        <v>T25</v>
      </c>
      <c r="L1319" s="267">
        <f>VLOOKUP(K1319,Threats!$J$4:$K$33,2,FALSE)</f>
        <v>3</v>
      </c>
      <c r="M1319" s="178" t="str">
        <f t="shared" si="338"/>
        <v>A9.V3.T25</v>
      </c>
      <c r="N1319" s="297">
        <f t="shared" si="340"/>
        <v>8</v>
      </c>
      <c r="O1319" s="273">
        <f t="shared" si="339"/>
        <v>8</v>
      </c>
      <c r="P1319"/>
    </row>
    <row r="1320" spans="1:16" ht="24">
      <c r="A1320" s="243" t="s">
        <v>103</v>
      </c>
      <c r="B1320" s="244" t="str">
        <f>Assets!$B$14</f>
        <v>RFID &amp; barcode readers</v>
      </c>
      <c r="C1320" s="245">
        <f>VLOOKUP(A1320,Assets!$B$28:$C$47,2,FALSE)</f>
        <v>4</v>
      </c>
      <c r="D1320" s="244" t="s">
        <v>146</v>
      </c>
      <c r="E1320" s="246" t="str">
        <f t="shared" si="333"/>
        <v>V3.</v>
      </c>
      <c r="F1320" s="246" t="str">
        <f t="shared" si="334"/>
        <v>V3</v>
      </c>
      <c r="G1320" s="253" t="str">
        <f t="shared" si="335"/>
        <v>A9V3</v>
      </c>
      <c r="H1320" s="270">
        <f>VLOOKUP(G1320,'Assets+Vulnerabilities'!$H$4:$I$318,2,FALSE)</f>
        <v>3</v>
      </c>
      <c r="I1320" s="255" t="s">
        <v>428</v>
      </c>
      <c r="J1320" s="246" t="str">
        <f t="shared" si="336"/>
        <v>T28</v>
      </c>
      <c r="K1320" s="246" t="str">
        <f t="shared" si="337"/>
        <v>T28</v>
      </c>
      <c r="L1320" s="267">
        <f>VLOOKUP(K1320,Threats!$J$4:$K$33,2,FALSE)</f>
        <v>4</v>
      </c>
      <c r="M1320" s="178" t="str">
        <f t="shared" si="338"/>
        <v>A9.V3.T28</v>
      </c>
      <c r="N1320" s="297">
        <f t="shared" si="340"/>
        <v>9</v>
      </c>
      <c r="O1320" s="273">
        <f t="shared" si="339"/>
        <v>9</v>
      </c>
      <c r="P1320"/>
    </row>
    <row r="1321" spans="1:16" ht="48">
      <c r="A1321" s="243" t="s">
        <v>103</v>
      </c>
      <c r="B1321" s="244" t="str">
        <f>Assets!$B$14</f>
        <v>RFID &amp; barcode readers</v>
      </c>
      <c r="C1321" s="245">
        <f>VLOOKUP(A1321,Assets!$B$28:$C$47,2,FALSE)</f>
        <v>4</v>
      </c>
      <c r="D1321" s="244" t="s">
        <v>374</v>
      </c>
      <c r="E1321" s="246" t="str">
        <f t="shared" si="333"/>
        <v>V4.</v>
      </c>
      <c r="F1321" s="246" t="str">
        <f t="shared" si="334"/>
        <v>V4</v>
      </c>
      <c r="G1321" s="253" t="str">
        <f t="shared" si="335"/>
        <v>A9V4</v>
      </c>
      <c r="H1321" s="270">
        <f>VLOOKUP(G1321,'Assets+Vulnerabilities'!$H$4:$I$318,2,FALSE)</f>
        <v>4</v>
      </c>
      <c r="I1321" s="255" t="s">
        <v>479</v>
      </c>
      <c r="J1321" s="246" t="str">
        <f t="shared" si="336"/>
        <v>T13</v>
      </c>
      <c r="K1321" s="246" t="str">
        <f t="shared" si="337"/>
        <v>T13</v>
      </c>
      <c r="L1321" s="267">
        <f>VLOOKUP(K1321,Threats!$J$4:$K$33,2,FALSE)</f>
        <v>4</v>
      </c>
      <c r="M1321" s="178" t="str">
        <f t="shared" si="338"/>
        <v>A9.V4.T13</v>
      </c>
      <c r="N1321" s="297">
        <f t="shared" si="340"/>
        <v>10</v>
      </c>
      <c r="O1321" s="273">
        <f t="shared" si="339"/>
        <v>10</v>
      </c>
      <c r="P1321"/>
    </row>
    <row r="1322" spans="1:16" ht="24">
      <c r="A1322" s="243" t="s">
        <v>103</v>
      </c>
      <c r="B1322" s="244" t="str">
        <f>Assets!$B$14</f>
        <v>RFID &amp; barcode readers</v>
      </c>
      <c r="C1322" s="245">
        <f>VLOOKUP(A1322,Assets!$B$28:$C$47,2,FALSE)</f>
        <v>4</v>
      </c>
      <c r="D1322" s="244" t="s">
        <v>374</v>
      </c>
      <c r="E1322" s="246" t="str">
        <f t="shared" si="333"/>
        <v>V4.</v>
      </c>
      <c r="F1322" s="246" t="str">
        <f t="shared" si="334"/>
        <v>V4</v>
      </c>
      <c r="G1322" s="253" t="str">
        <f t="shared" si="335"/>
        <v>A9V4</v>
      </c>
      <c r="H1322" s="270">
        <f>VLOOKUP(G1322,'Assets+Vulnerabilities'!$H$4:$I$318,2,FALSE)</f>
        <v>4</v>
      </c>
      <c r="I1322" s="255" t="s">
        <v>409</v>
      </c>
      <c r="J1322" s="246" t="str">
        <f t="shared" si="336"/>
        <v>T14</v>
      </c>
      <c r="K1322" s="246" t="str">
        <f t="shared" si="337"/>
        <v>T14</v>
      </c>
      <c r="L1322" s="267">
        <f>VLOOKUP(K1322,Threats!$J$4:$K$33,2,FALSE)</f>
        <v>4</v>
      </c>
      <c r="M1322" s="178" t="str">
        <f t="shared" si="338"/>
        <v>A9.V4.T14</v>
      </c>
      <c r="N1322" s="297">
        <f t="shared" si="340"/>
        <v>10</v>
      </c>
      <c r="O1322" s="273">
        <f t="shared" si="339"/>
        <v>10</v>
      </c>
      <c r="P1322"/>
    </row>
    <row r="1323" spans="1:16" ht="36">
      <c r="A1323" s="243" t="s">
        <v>103</v>
      </c>
      <c r="B1323" s="244" t="str">
        <f>Assets!$B$14</f>
        <v>RFID &amp; barcode readers</v>
      </c>
      <c r="C1323" s="245">
        <f>VLOOKUP(A1323,Assets!$B$28:$C$47,2,FALSE)</f>
        <v>4</v>
      </c>
      <c r="D1323" s="244" t="s">
        <v>375</v>
      </c>
      <c r="E1323" s="246" t="str">
        <f t="shared" si="333"/>
        <v>V5.</v>
      </c>
      <c r="F1323" s="246" t="str">
        <f t="shared" si="334"/>
        <v>V5</v>
      </c>
      <c r="G1323" s="253" t="str">
        <f t="shared" si="335"/>
        <v>A9V5</v>
      </c>
      <c r="H1323" s="270">
        <f>VLOOKUP(G1323,'Assets+Vulnerabilities'!$H$4:$I$318,2,FALSE)</f>
        <v>4</v>
      </c>
      <c r="I1323" s="255" t="s">
        <v>417</v>
      </c>
      <c r="J1323" s="246" t="str">
        <f t="shared" si="336"/>
        <v>T8.</v>
      </c>
      <c r="K1323" s="246" t="str">
        <f t="shared" si="337"/>
        <v>T8</v>
      </c>
      <c r="L1323" s="267">
        <f>VLOOKUP(K1323,Threats!$J$4:$K$33,2,FALSE)</f>
        <v>4</v>
      </c>
      <c r="M1323" s="178" t="str">
        <f t="shared" si="338"/>
        <v>A9.V5.T8</v>
      </c>
      <c r="N1323" s="297">
        <f t="shared" ref="N1323:N1326" si="344">C1323+H1323+L1323-3</f>
        <v>9</v>
      </c>
      <c r="O1323" s="273">
        <f t="shared" si="339"/>
        <v>9</v>
      </c>
      <c r="P1323"/>
    </row>
    <row r="1324" spans="1:16" ht="24">
      <c r="A1324" s="243" t="s">
        <v>103</v>
      </c>
      <c r="B1324" s="244" t="str">
        <f>Assets!$B$14</f>
        <v>RFID &amp; barcode readers</v>
      </c>
      <c r="C1324" s="245">
        <f>VLOOKUP(A1324,Assets!$B$28:$C$47,2,FALSE)</f>
        <v>4</v>
      </c>
      <c r="D1324" s="244" t="s">
        <v>375</v>
      </c>
      <c r="E1324" s="246" t="str">
        <f t="shared" si="333"/>
        <v>V5.</v>
      </c>
      <c r="F1324" s="246" t="str">
        <f t="shared" si="334"/>
        <v>V5</v>
      </c>
      <c r="G1324" s="253" t="str">
        <f t="shared" si="335"/>
        <v>A9V5</v>
      </c>
      <c r="H1324" s="270">
        <f>VLOOKUP(G1324,'Assets+Vulnerabilities'!$H$4:$I$318,2,FALSE)</f>
        <v>4</v>
      </c>
      <c r="I1324" s="255" t="s">
        <v>418</v>
      </c>
      <c r="J1324" s="246" t="str">
        <f t="shared" si="336"/>
        <v>T9.</v>
      </c>
      <c r="K1324" s="246" t="str">
        <f t="shared" si="337"/>
        <v>T9</v>
      </c>
      <c r="L1324" s="267">
        <f>VLOOKUP(K1324,Threats!$J$4:$K$33,2,FALSE)</f>
        <v>3</v>
      </c>
      <c r="M1324" s="178" t="str">
        <f t="shared" si="338"/>
        <v>A9.V5.T9</v>
      </c>
      <c r="N1324" s="297">
        <f t="shared" si="344"/>
        <v>8</v>
      </c>
      <c r="O1324" s="273">
        <f t="shared" si="339"/>
        <v>8</v>
      </c>
      <c r="P1324"/>
    </row>
    <row r="1325" spans="1:16" ht="24">
      <c r="A1325" s="243" t="s">
        <v>103</v>
      </c>
      <c r="B1325" s="244" t="str">
        <f>Assets!$B$14</f>
        <v>RFID &amp; barcode readers</v>
      </c>
      <c r="C1325" s="245">
        <f>VLOOKUP(A1325,Assets!$B$28:$C$47,2,FALSE)</f>
        <v>4</v>
      </c>
      <c r="D1325" s="244" t="s">
        <v>375</v>
      </c>
      <c r="E1325" s="246" t="str">
        <f t="shared" si="333"/>
        <v>V5.</v>
      </c>
      <c r="F1325" s="246" t="str">
        <f t="shared" si="334"/>
        <v>V5</v>
      </c>
      <c r="G1325" s="253" t="str">
        <f t="shared" si="335"/>
        <v>A9V5</v>
      </c>
      <c r="H1325" s="270">
        <f>VLOOKUP(G1325,'Assets+Vulnerabilities'!$H$4:$I$318,2,FALSE)</f>
        <v>4</v>
      </c>
      <c r="I1325" s="255" t="s">
        <v>436</v>
      </c>
      <c r="J1325" s="246" t="str">
        <f t="shared" si="336"/>
        <v>T10</v>
      </c>
      <c r="K1325" s="246" t="str">
        <f t="shared" si="337"/>
        <v>T10</v>
      </c>
      <c r="L1325" s="267">
        <f>VLOOKUP(K1325,Threats!$J$4:$K$33,2,FALSE)</f>
        <v>4</v>
      </c>
      <c r="M1325" s="178" t="str">
        <f t="shared" si="338"/>
        <v>A9.V5.T10</v>
      </c>
      <c r="N1325" s="297">
        <f t="shared" si="344"/>
        <v>9</v>
      </c>
      <c r="O1325" s="273">
        <f t="shared" si="339"/>
        <v>9</v>
      </c>
      <c r="P1325"/>
    </row>
    <row r="1326" spans="1:16" ht="24">
      <c r="A1326" s="243" t="s">
        <v>103</v>
      </c>
      <c r="B1326" s="244" t="str">
        <f>Assets!$B$14</f>
        <v>RFID &amp; barcode readers</v>
      </c>
      <c r="C1326" s="245">
        <f>VLOOKUP(A1326,Assets!$B$28:$C$47,2,FALSE)</f>
        <v>4</v>
      </c>
      <c r="D1326" s="244" t="s">
        <v>375</v>
      </c>
      <c r="E1326" s="246" t="str">
        <f t="shared" si="333"/>
        <v>V5.</v>
      </c>
      <c r="F1326" s="246" t="str">
        <f t="shared" si="334"/>
        <v>V5</v>
      </c>
      <c r="G1326" s="253" t="str">
        <f t="shared" si="335"/>
        <v>A9V5</v>
      </c>
      <c r="H1326" s="270">
        <f>VLOOKUP(G1326,'Assets+Vulnerabilities'!$H$4:$I$318,2,FALSE)</f>
        <v>4</v>
      </c>
      <c r="I1326" s="255" t="s">
        <v>406</v>
      </c>
      <c r="J1326" s="246" t="str">
        <f t="shared" si="336"/>
        <v>T11</v>
      </c>
      <c r="K1326" s="246" t="str">
        <f t="shared" si="337"/>
        <v>T11</v>
      </c>
      <c r="L1326" s="267">
        <f>VLOOKUP(K1326,Threats!$J$4:$K$33,2,FALSE)</f>
        <v>3</v>
      </c>
      <c r="M1326" s="178" t="str">
        <f t="shared" si="338"/>
        <v>A9.V5.T11</v>
      </c>
      <c r="N1326" s="297">
        <f t="shared" si="344"/>
        <v>8</v>
      </c>
      <c r="O1326" s="273">
        <f t="shared" si="339"/>
        <v>8</v>
      </c>
      <c r="P1326"/>
    </row>
    <row r="1327" spans="1:16" ht="24">
      <c r="A1327" s="243" t="s">
        <v>103</v>
      </c>
      <c r="B1327" s="244" t="str">
        <f>Assets!$B$14</f>
        <v>RFID &amp; barcode readers</v>
      </c>
      <c r="C1327" s="245">
        <f>VLOOKUP(A1327,Assets!$B$28:$C$47,2,FALSE)</f>
        <v>4</v>
      </c>
      <c r="D1327" s="244" t="s">
        <v>375</v>
      </c>
      <c r="E1327" s="246" t="str">
        <f t="shared" si="333"/>
        <v>V5.</v>
      </c>
      <c r="F1327" s="246" t="str">
        <f t="shared" si="334"/>
        <v>V5</v>
      </c>
      <c r="G1327" s="253" t="str">
        <f t="shared" si="335"/>
        <v>A9V5</v>
      </c>
      <c r="H1327" s="270">
        <f>VLOOKUP(G1327,'Assets+Vulnerabilities'!$H$4:$I$318,2,FALSE)</f>
        <v>4</v>
      </c>
      <c r="I1327" s="255" t="s">
        <v>409</v>
      </c>
      <c r="J1327" s="246" t="str">
        <f t="shared" si="336"/>
        <v>T14</v>
      </c>
      <c r="K1327" s="246" t="str">
        <f t="shared" si="337"/>
        <v>T14</v>
      </c>
      <c r="L1327" s="267">
        <f>VLOOKUP(K1327,Threats!$J$4:$K$33,2,FALSE)</f>
        <v>4</v>
      </c>
      <c r="M1327" s="178" t="str">
        <f t="shared" si="338"/>
        <v>A9.V5.T14</v>
      </c>
      <c r="N1327" s="297">
        <f t="shared" si="340"/>
        <v>10</v>
      </c>
      <c r="O1327" s="273">
        <f t="shared" si="339"/>
        <v>10</v>
      </c>
      <c r="P1327"/>
    </row>
    <row r="1328" spans="1:16" ht="24">
      <c r="A1328" s="243" t="s">
        <v>103</v>
      </c>
      <c r="B1328" s="244" t="str">
        <f>Assets!$B$14</f>
        <v>RFID &amp; barcode readers</v>
      </c>
      <c r="C1328" s="245">
        <f>VLOOKUP(A1328,Assets!$B$28:$C$47,2,FALSE)</f>
        <v>4</v>
      </c>
      <c r="D1328" s="244" t="s">
        <v>375</v>
      </c>
      <c r="E1328" s="246" t="str">
        <f t="shared" si="333"/>
        <v>V5.</v>
      </c>
      <c r="F1328" s="246" t="str">
        <f t="shared" si="334"/>
        <v>V5</v>
      </c>
      <c r="G1328" s="253" t="str">
        <f t="shared" si="335"/>
        <v>A9V5</v>
      </c>
      <c r="H1328" s="270">
        <f>VLOOKUP(G1328,'Assets+Vulnerabilities'!$H$4:$I$318,2,FALSE)</f>
        <v>4</v>
      </c>
      <c r="I1328" s="255" t="s">
        <v>420</v>
      </c>
      <c r="J1328" s="246" t="str">
        <f t="shared" si="336"/>
        <v>T30</v>
      </c>
      <c r="K1328" s="246" t="str">
        <f t="shared" si="337"/>
        <v>T30</v>
      </c>
      <c r="L1328" s="267">
        <f>VLOOKUP(K1328,Threats!$J$4:$K$33,2,FALSE)</f>
        <v>4</v>
      </c>
      <c r="M1328" s="178" t="str">
        <f t="shared" si="338"/>
        <v>A9.V5.T30</v>
      </c>
      <c r="N1328" s="297">
        <f t="shared" ref="N1328:N1329" si="345">C1328+H1328+L1328-3</f>
        <v>9</v>
      </c>
      <c r="O1328" s="273">
        <f t="shared" si="339"/>
        <v>9</v>
      </c>
      <c r="P1328"/>
    </row>
    <row r="1329" spans="1:16" ht="24">
      <c r="A1329" s="243" t="s">
        <v>103</v>
      </c>
      <c r="B1329" s="244" t="str">
        <f>Assets!$B$14</f>
        <v>RFID &amp; barcode readers</v>
      </c>
      <c r="C1329" s="245">
        <f>VLOOKUP(A1329,Assets!$B$28:$C$47,2,FALSE)</f>
        <v>4</v>
      </c>
      <c r="D1329" s="244" t="s">
        <v>373</v>
      </c>
      <c r="E1329" s="246" t="str">
        <f t="shared" si="333"/>
        <v>V6.</v>
      </c>
      <c r="F1329" s="246" t="str">
        <f t="shared" si="334"/>
        <v>V6</v>
      </c>
      <c r="G1329" s="253" t="str">
        <f t="shared" si="335"/>
        <v>A9V6</v>
      </c>
      <c r="H1329" s="270">
        <f>VLOOKUP(G1329,'Assets+Vulnerabilities'!$H$4:$I$318,2,FALSE)</f>
        <v>4</v>
      </c>
      <c r="I1329" s="255" t="s">
        <v>418</v>
      </c>
      <c r="J1329" s="246" t="str">
        <f t="shared" si="336"/>
        <v>T9.</v>
      </c>
      <c r="K1329" s="246" t="str">
        <f t="shared" si="337"/>
        <v>T9</v>
      </c>
      <c r="L1329" s="267">
        <f>VLOOKUP(K1329,Threats!$J$4:$K$33,2,FALSE)</f>
        <v>3</v>
      </c>
      <c r="M1329" s="178" t="str">
        <f t="shared" si="338"/>
        <v>A9.V6.T9</v>
      </c>
      <c r="N1329" s="297">
        <f t="shared" si="345"/>
        <v>8</v>
      </c>
      <c r="O1329" s="273">
        <f t="shared" si="339"/>
        <v>8</v>
      </c>
      <c r="P1329"/>
    </row>
    <row r="1330" spans="1:16" ht="24">
      <c r="A1330" s="243" t="s">
        <v>103</v>
      </c>
      <c r="B1330" s="244" t="str">
        <f>Assets!$B$14</f>
        <v>RFID &amp; barcode readers</v>
      </c>
      <c r="C1330" s="245">
        <f>VLOOKUP(A1330,Assets!$B$28:$C$47,2,FALSE)</f>
        <v>4</v>
      </c>
      <c r="D1330" s="244" t="s">
        <v>373</v>
      </c>
      <c r="E1330" s="246" t="str">
        <f t="shared" si="333"/>
        <v>V6.</v>
      </c>
      <c r="F1330" s="246" t="str">
        <f t="shared" si="334"/>
        <v>V6</v>
      </c>
      <c r="G1330" s="253" t="str">
        <f t="shared" si="335"/>
        <v>A9V6</v>
      </c>
      <c r="H1330" s="270">
        <f>VLOOKUP(G1330,'Assets+Vulnerabilities'!$H$4:$I$318,2,FALSE)</f>
        <v>4</v>
      </c>
      <c r="I1330" s="255" t="s">
        <v>412</v>
      </c>
      <c r="J1330" s="246" t="str">
        <f t="shared" si="336"/>
        <v>T22</v>
      </c>
      <c r="K1330" s="246" t="str">
        <f t="shared" si="337"/>
        <v>T22</v>
      </c>
      <c r="L1330" s="267">
        <f>VLOOKUP(K1330,Threats!$J$4:$K$33,2,FALSE)</f>
        <v>4</v>
      </c>
      <c r="M1330" s="178" t="str">
        <f t="shared" si="338"/>
        <v>A9.V6.T22</v>
      </c>
      <c r="N1330" s="297">
        <f t="shared" si="340"/>
        <v>10</v>
      </c>
      <c r="O1330" s="273">
        <f t="shared" si="339"/>
        <v>10</v>
      </c>
      <c r="P1330"/>
    </row>
    <row r="1331" spans="1:16" ht="24">
      <c r="A1331" s="243" t="s">
        <v>103</v>
      </c>
      <c r="B1331" s="244" t="str">
        <f>Assets!$B$14</f>
        <v>RFID &amp; barcode readers</v>
      </c>
      <c r="C1331" s="245">
        <f>VLOOKUP(A1331,Assets!$B$28:$C$47,2,FALSE)</f>
        <v>4</v>
      </c>
      <c r="D1331" s="244" t="s">
        <v>373</v>
      </c>
      <c r="E1331" s="246" t="str">
        <f t="shared" si="333"/>
        <v>V6.</v>
      </c>
      <c r="F1331" s="246" t="str">
        <f t="shared" si="334"/>
        <v>V6</v>
      </c>
      <c r="G1331" s="253" t="str">
        <f t="shared" si="335"/>
        <v>A9V6</v>
      </c>
      <c r="H1331" s="270">
        <f>VLOOKUP(G1331,'Assets+Vulnerabilities'!$H$4:$I$318,2,FALSE)</f>
        <v>4</v>
      </c>
      <c r="I1331" s="255" t="s">
        <v>406</v>
      </c>
      <c r="J1331" s="246" t="str">
        <f t="shared" si="336"/>
        <v>T11</v>
      </c>
      <c r="K1331" s="246" t="str">
        <f t="shared" si="337"/>
        <v>T11</v>
      </c>
      <c r="L1331" s="267">
        <f>VLOOKUP(K1331,Threats!$J$4:$K$33,2,FALSE)</f>
        <v>3</v>
      </c>
      <c r="M1331" s="178" t="str">
        <f t="shared" si="338"/>
        <v>A9.V6.T11</v>
      </c>
      <c r="N1331" s="297">
        <f t="shared" ref="N1331:N1334" si="346">C1331+H1331+L1331-3</f>
        <v>8</v>
      </c>
      <c r="O1331" s="273">
        <f t="shared" si="339"/>
        <v>8</v>
      </c>
      <c r="P1331"/>
    </row>
    <row r="1332" spans="1:16" ht="24">
      <c r="A1332" s="243" t="s">
        <v>103</v>
      </c>
      <c r="B1332" s="244" t="str">
        <f>Assets!$B$14</f>
        <v>RFID &amp; barcode readers</v>
      </c>
      <c r="C1332" s="245">
        <f>VLOOKUP(A1332,Assets!$B$28:$C$47,2,FALSE)</f>
        <v>4</v>
      </c>
      <c r="D1332" s="244" t="s">
        <v>373</v>
      </c>
      <c r="E1332" s="246" t="str">
        <f t="shared" si="333"/>
        <v>V6.</v>
      </c>
      <c r="F1332" s="246" t="str">
        <f t="shared" si="334"/>
        <v>V6</v>
      </c>
      <c r="G1332" s="253" t="str">
        <f t="shared" si="335"/>
        <v>A9V6</v>
      </c>
      <c r="H1332" s="270">
        <f>VLOOKUP(G1332,'Assets+Vulnerabilities'!$H$4:$I$318,2,FALSE)</f>
        <v>4</v>
      </c>
      <c r="I1332" s="255" t="s">
        <v>480</v>
      </c>
      <c r="J1332" s="246" t="str">
        <f t="shared" si="336"/>
        <v>T12</v>
      </c>
      <c r="K1332" s="246" t="str">
        <f t="shared" si="337"/>
        <v>T12</v>
      </c>
      <c r="L1332" s="267">
        <f>VLOOKUP(K1332,Threats!$J$4:$K$33,2,FALSE)</f>
        <v>4</v>
      </c>
      <c r="M1332" s="178" t="str">
        <f t="shared" si="338"/>
        <v>A9.V6.T12</v>
      </c>
      <c r="N1332" s="297">
        <f t="shared" si="346"/>
        <v>9</v>
      </c>
      <c r="O1332" s="273">
        <f t="shared" si="339"/>
        <v>9</v>
      </c>
      <c r="P1332"/>
    </row>
    <row r="1333" spans="1:16" ht="24">
      <c r="A1333" s="243" t="s">
        <v>103</v>
      </c>
      <c r="B1333" s="244" t="str">
        <f>Assets!$B$14</f>
        <v>RFID &amp; barcode readers</v>
      </c>
      <c r="C1333" s="245">
        <f>VLOOKUP(A1333,Assets!$B$28:$C$47,2,FALSE)</f>
        <v>4</v>
      </c>
      <c r="D1333" s="244" t="s">
        <v>373</v>
      </c>
      <c r="E1333" s="246" t="str">
        <f t="shared" si="333"/>
        <v>V6.</v>
      </c>
      <c r="F1333" s="246" t="str">
        <f t="shared" si="334"/>
        <v>V6</v>
      </c>
      <c r="G1333" s="253" t="str">
        <f t="shared" si="335"/>
        <v>A9V6</v>
      </c>
      <c r="H1333" s="270">
        <f>VLOOKUP(G1333,'Assets+Vulnerabilities'!$H$4:$I$318,2,FALSE)</f>
        <v>4</v>
      </c>
      <c r="I1333" s="255" t="s">
        <v>420</v>
      </c>
      <c r="J1333" s="246" t="str">
        <f t="shared" si="336"/>
        <v>T30</v>
      </c>
      <c r="K1333" s="246" t="str">
        <f t="shared" si="337"/>
        <v>T30</v>
      </c>
      <c r="L1333" s="267">
        <f>VLOOKUP(K1333,Threats!$J$4:$K$33,2,FALSE)</f>
        <v>4</v>
      </c>
      <c r="M1333" s="178" t="str">
        <f t="shared" si="338"/>
        <v>A9.V6.T30</v>
      </c>
      <c r="N1333" s="297">
        <f t="shared" si="346"/>
        <v>9</v>
      </c>
      <c r="O1333" s="273">
        <f t="shared" si="339"/>
        <v>9</v>
      </c>
      <c r="P1333"/>
    </row>
    <row r="1334" spans="1:16" ht="24">
      <c r="A1334" s="243" t="s">
        <v>103</v>
      </c>
      <c r="B1334" s="244" t="str">
        <f>Assets!$B$14</f>
        <v>RFID &amp; barcode readers</v>
      </c>
      <c r="C1334" s="245">
        <f>VLOOKUP(A1334,Assets!$B$28:$C$47,2,FALSE)</f>
        <v>4</v>
      </c>
      <c r="D1334" s="244" t="s">
        <v>399</v>
      </c>
      <c r="E1334" s="246" t="str">
        <f t="shared" si="333"/>
        <v>V9.</v>
      </c>
      <c r="F1334" s="246" t="str">
        <f t="shared" si="334"/>
        <v>V9</v>
      </c>
      <c r="G1334" s="253" t="str">
        <f t="shared" si="335"/>
        <v>A9V9</v>
      </c>
      <c r="H1334" s="270">
        <f>VLOOKUP(G1334,'Assets+Vulnerabilities'!$H$4:$I$318,2,FALSE)</f>
        <v>3</v>
      </c>
      <c r="I1334" s="255" t="s">
        <v>427</v>
      </c>
      <c r="J1334" s="246" t="str">
        <f t="shared" si="336"/>
        <v>T29</v>
      </c>
      <c r="K1334" s="246" t="str">
        <f t="shared" si="337"/>
        <v>T29</v>
      </c>
      <c r="L1334" s="267">
        <f>VLOOKUP(K1334,Threats!$J$4:$K$33,2,FALSE)</f>
        <v>2</v>
      </c>
      <c r="M1334" s="178" t="str">
        <f t="shared" si="338"/>
        <v>A9.V9.T29</v>
      </c>
      <c r="N1334" s="297">
        <f t="shared" si="346"/>
        <v>6</v>
      </c>
      <c r="O1334" s="273">
        <f t="shared" si="339"/>
        <v>6</v>
      </c>
      <c r="P1334"/>
    </row>
    <row r="1335" spans="1:16" ht="24">
      <c r="A1335" s="243" t="s">
        <v>103</v>
      </c>
      <c r="B1335" s="244" t="str">
        <f>Assets!$B$14</f>
        <v>RFID &amp; barcode readers</v>
      </c>
      <c r="C1335" s="245">
        <f>VLOOKUP(A1335,Assets!$B$28:$C$47,2,FALSE)</f>
        <v>4</v>
      </c>
      <c r="D1335" s="244" t="s">
        <v>387</v>
      </c>
      <c r="E1335" s="246" t="str">
        <f t="shared" si="333"/>
        <v>V10</v>
      </c>
      <c r="F1335" s="246" t="str">
        <f t="shared" si="334"/>
        <v>V10</v>
      </c>
      <c r="G1335" s="253" t="str">
        <f t="shared" si="335"/>
        <v>A9V10</v>
      </c>
      <c r="H1335" s="270">
        <f>VLOOKUP(G1335,'Assets+Vulnerabilities'!$H$4:$I$318,2,FALSE)</f>
        <v>4</v>
      </c>
      <c r="I1335" s="255" t="s">
        <v>410</v>
      </c>
      <c r="J1335" s="246" t="str">
        <f t="shared" si="336"/>
        <v>T1.</v>
      </c>
      <c r="K1335" s="246" t="str">
        <f t="shared" si="337"/>
        <v>T1</v>
      </c>
      <c r="L1335" s="267">
        <f>VLOOKUP(K1335,Threats!$J$4:$K$33,2,FALSE)</f>
        <v>3</v>
      </c>
      <c r="M1335" s="178" t="str">
        <f t="shared" si="338"/>
        <v>A9.V10.T1</v>
      </c>
      <c r="N1335" s="297">
        <f t="shared" si="340"/>
        <v>9</v>
      </c>
      <c r="O1335" s="273">
        <f t="shared" si="339"/>
        <v>9</v>
      </c>
      <c r="P1335"/>
    </row>
    <row r="1336" spans="1:16" ht="24">
      <c r="A1336" s="243" t="s">
        <v>103</v>
      </c>
      <c r="B1336" s="244" t="str">
        <f>Assets!$B$14</f>
        <v>RFID &amp; barcode readers</v>
      </c>
      <c r="C1336" s="245">
        <f>VLOOKUP(A1336,Assets!$B$28:$C$47,2,FALSE)</f>
        <v>4</v>
      </c>
      <c r="D1336" s="244" t="s">
        <v>387</v>
      </c>
      <c r="E1336" s="246" t="str">
        <f t="shared" si="333"/>
        <v>V10</v>
      </c>
      <c r="F1336" s="246" t="str">
        <f t="shared" si="334"/>
        <v>V10</v>
      </c>
      <c r="G1336" s="253" t="str">
        <f t="shared" si="335"/>
        <v>A9V10</v>
      </c>
      <c r="H1336" s="270">
        <f>VLOOKUP(G1336,'Assets+Vulnerabilities'!$H$4:$I$318,2,FALSE)</f>
        <v>4</v>
      </c>
      <c r="I1336" s="255" t="s">
        <v>406</v>
      </c>
      <c r="J1336" s="246" t="str">
        <f t="shared" si="336"/>
        <v>T11</v>
      </c>
      <c r="K1336" s="246" t="str">
        <f t="shared" si="337"/>
        <v>T11</v>
      </c>
      <c r="L1336" s="267">
        <f>VLOOKUP(K1336,Threats!$J$4:$K$33,2,FALSE)</f>
        <v>3</v>
      </c>
      <c r="M1336" s="178" t="str">
        <f t="shared" si="338"/>
        <v>A9.V10.T11</v>
      </c>
      <c r="N1336" s="297">
        <f t="shared" ref="N1336:N1337" si="347">C1336+H1336+L1336-3</f>
        <v>8</v>
      </c>
      <c r="O1336" s="273">
        <f t="shared" si="339"/>
        <v>8</v>
      </c>
      <c r="P1336"/>
    </row>
    <row r="1337" spans="1:16" ht="24">
      <c r="A1337" s="243" t="s">
        <v>103</v>
      </c>
      <c r="B1337" s="244" t="str">
        <f>Assets!$B$14</f>
        <v>RFID &amp; barcode readers</v>
      </c>
      <c r="C1337" s="245">
        <f>VLOOKUP(A1337,Assets!$B$28:$C$47,2,FALSE)</f>
        <v>4</v>
      </c>
      <c r="D1337" s="244" t="s">
        <v>387</v>
      </c>
      <c r="E1337" s="246" t="str">
        <f t="shared" si="333"/>
        <v>V10</v>
      </c>
      <c r="F1337" s="246" t="str">
        <f t="shared" si="334"/>
        <v>V10</v>
      </c>
      <c r="G1337" s="253" t="str">
        <f t="shared" si="335"/>
        <v>A9V10</v>
      </c>
      <c r="H1337" s="270">
        <f>VLOOKUP(G1337,'Assets+Vulnerabilities'!$H$4:$I$318,2,FALSE)</f>
        <v>4</v>
      </c>
      <c r="I1337" s="255" t="s">
        <v>480</v>
      </c>
      <c r="J1337" s="246" t="str">
        <f t="shared" si="336"/>
        <v>T12</v>
      </c>
      <c r="K1337" s="246" t="str">
        <f t="shared" si="337"/>
        <v>T12</v>
      </c>
      <c r="L1337" s="267">
        <f>VLOOKUP(K1337,Threats!$J$4:$K$33,2,FALSE)</f>
        <v>4</v>
      </c>
      <c r="M1337" s="178" t="str">
        <f t="shared" si="338"/>
        <v>A9.V10.T12</v>
      </c>
      <c r="N1337" s="297">
        <f t="shared" si="347"/>
        <v>9</v>
      </c>
      <c r="O1337" s="273">
        <f t="shared" si="339"/>
        <v>9</v>
      </c>
      <c r="P1337"/>
    </row>
    <row r="1338" spans="1:16" ht="24">
      <c r="A1338" s="243" t="s">
        <v>103</v>
      </c>
      <c r="B1338" s="244" t="str">
        <f>Assets!$B$14</f>
        <v>RFID &amp; barcode readers</v>
      </c>
      <c r="C1338" s="245">
        <f>VLOOKUP(A1338,Assets!$B$28:$C$47,2,FALSE)</f>
        <v>4</v>
      </c>
      <c r="D1338" s="244" t="s">
        <v>387</v>
      </c>
      <c r="E1338" s="246" t="str">
        <f t="shared" si="333"/>
        <v>V10</v>
      </c>
      <c r="F1338" s="246" t="str">
        <f t="shared" si="334"/>
        <v>V10</v>
      </c>
      <c r="G1338" s="253" t="str">
        <f t="shared" si="335"/>
        <v>A9V10</v>
      </c>
      <c r="H1338" s="270">
        <f>VLOOKUP(G1338,'Assets+Vulnerabilities'!$H$4:$I$318,2,FALSE)</f>
        <v>4</v>
      </c>
      <c r="I1338" s="255" t="s">
        <v>412</v>
      </c>
      <c r="J1338" s="246" t="str">
        <f t="shared" si="336"/>
        <v>T22</v>
      </c>
      <c r="K1338" s="246" t="str">
        <f t="shared" si="337"/>
        <v>T22</v>
      </c>
      <c r="L1338" s="267">
        <f>VLOOKUP(K1338,Threats!$J$4:$K$33,2,FALSE)</f>
        <v>4</v>
      </c>
      <c r="M1338" s="178" t="str">
        <f t="shared" si="338"/>
        <v>A9.V10.T22</v>
      </c>
      <c r="N1338" s="297">
        <f t="shared" si="340"/>
        <v>10</v>
      </c>
      <c r="O1338" s="273">
        <f t="shared" si="339"/>
        <v>10</v>
      </c>
      <c r="P1338"/>
    </row>
    <row r="1339" spans="1:16" ht="24">
      <c r="A1339" s="243" t="s">
        <v>103</v>
      </c>
      <c r="B1339" s="244" t="str">
        <f>Assets!$B$14</f>
        <v>RFID &amp; barcode readers</v>
      </c>
      <c r="C1339" s="245">
        <f>VLOOKUP(A1339,Assets!$B$28:$C$47,2,FALSE)</f>
        <v>4</v>
      </c>
      <c r="D1339" s="244" t="s">
        <v>387</v>
      </c>
      <c r="E1339" s="246" t="str">
        <f t="shared" si="333"/>
        <v>V10</v>
      </c>
      <c r="F1339" s="246" t="str">
        <f t="shared" si="334"/>
        <v>V10</v>
      </c>
      <c r="G1339" s="253" t="str">
        <f t="shared" si="335"/>
        <v>A9V10</v>
      </c>
      <c r="H1339" s="270">
        <f>VLOOKUP(G1339,'Assets+Vulnerabilities'!$H$4:$I$318,2,FALSE)</f>
        <v>4</v>
      </c>
      <c r="I1339" s="255" t="s">
        <v>413</v>
      </c>
      <c r="J1339" s="246" t="str">
        <f t="shared" si="336"/>
        <v>T25</v>
      </c>
      <c r="K1339" s="246" t="str">
        <f t="shared" si="337"/>
        <v>T25</v>
      </c>
      <c r="L1339" s="267">
        <f>VLOOKUP(K1339,Threats!$J$4:$K$33,2,FALSE)</f>
        <v>3</v>
      </c>
      <c r="M1339" s="178" t="str">
        <f t="shared" si="338"/>
        <v>A9.V10.T25</v>
      </c>
      <c r="N1339" s="297">
        <f t="shared" si="340"/>
        <v>9</v>
      </c>
      <c r="O1339" s="273">
        <f t="shared" si="339"/>
        <v>9</v>
      </c>
      <c r="P1339"/>
    </row>
    <row r="1340" spans="1:16" ht="24">
      <c r="A1340" s="243" t="s">
        <v>103</v>
      </c>
      <c r="B1340" s="244" t="str">
        <f>Assets!$B$14</f>
        <v>RFID &amp; barcode readers</v>
      </c>
      <c r="C1340" s="245">
        <f>VLOOKUP(A1340,Assets!$B$28:$C$47,2,FALSE)</f>
        <v>4</v>
      </c>
      <c r="D1340" s="244" t="s">
        <v>387</v>
      </c>
      <c r="E1340" s="246" t="str">
        <f t="shared" si="333"/>
        <v>V10</v>
      </c>
      <c r="F1340" s="246" t="str">
        <f t="shared" si="334"/>
        <v>V10</v>
      </c>
      <c r="G1340" s="253" t="str">
        <f t="shared" si="335"/>
        <v>A9V10</v>
      </c>
      <c r="H1340" s="270">
        <f>VLOOKUP(G1340,'Assets+Vulnerabilities'!$H$4:$I$318,2,FALSE)</f>
        <v>4</v>
      </c>
      <c r="I1340" s="255" t="s">
        <v>428</v>
      </c>
      <c r="J1340" s="246" t="str">
        <f t="shared" si="336"/>
        <v>T28</v>
      </c>
      <c r="K1340" s="246" t="str">
        <f t="shared" si="337"/>
        <v>T28</v>
      </c>
      <c r="L1340" s="267">
        <f>VLOOKUP(K1340,Threats!$J$4:$K$33,2,FALSE)</f>
        <v>4</v>
      </c>
      <c r="M1340" s="178" t="str">
        <f t="shared" si="338"/>
        <v>A9.V10.T28</v>
      </c>
      <c r="N1340" s="297">
        <f t="shared" si="340"/>
        <v>10</v>
      </c>
      <c r="O1340" s="273">
        <f t="shared" si="339"/>
        <v>10</v>
      </c>
      <c r="P1340"/>
    </row>
    <row r="1341" spans="1:16" ht="24">
      <c r="A1341" s="243" t="s">
        <v>103</v>
      </c>
      <c r="B1341" s="244" t="str">
        <f>[1]Assets!$B$14</f>
        <v>RFID &amp; barcode readers</v>
      </c>
      <c r="C1341" s="245">
        <f>VLOOKUP(A1341,Assets!$B$28:$C$47,2,FALSE)</f>
        <v>4</v>
      </c>
      <c r="D1341" s="244" t="s">
        <v>476</v>
      </c>
      <c r="E1341" s="246" t="str">
        <f t="shared" si="333"/>
        <v>V19</v>
      </c>
      <c r="F1341" s="246" t="str">
        <f t="shared" si="334"/>
        <v>V19</v>
      </c>
      <c r="G1341" s="253" t="str">
        <f t="shared" si="335"/>
        <v>A9V19</v>
      </c>
      <c r="H1341" s="270">
        <f>VLOOKUP(G1341,'Assets+Vulnerabilities'!$H$4:$I$320,2,FALSE)</f>
        <v>3</v>
      </c>
      <c r="I1341" s="255" t="s">
        <v>485</v>
      </c>
      <c r="J1341" s="246" t="str">
        <f t="shared" si="336"/>
        <v>T32</v>
      </c>
      <c r="K1341" s="246" t="str">
        <f t="shared" si="337"/>
        <v>T32</v>
      </c>
      <c r="L1341" s="267">
        <f>VLOOKUP(K1341,Threats!$J$4:$K$37,2,FALSE)</f>
        <v>4</v>
      </c>
      <c r="M1341" s="178" t="str">
        <f t="shared" si="338"/>
        <v>A9.V19.T32</v>
      </c>
      <c r="N1341" s="297">
        <f t="shared" ref="N1341:N1343" si="348">C1341+H1341+L1341-3</f>
        <v>8</v>
      </c>
      <c r="O1341" s="273">
        <f t="shared" si="339"/>
        <v>8</v>
      </c>
      <c r="P1341"/>
    </row>
    <row r="1342" spans="1:16" ht="24">
      <c r="A1342" s="243" t="s">
        <v>103</v>
      </c>
      <c r="B1342" s="244" t="s">
        <v>104</v>
      </c>
      <c r="C1342" s="245">
        <f>VLOOKUP(A1342,Assets!$B$28:$C$47,2,FALSE)</f>
        <v>4</v>
      </c>
      <c r="D1342" s="244" t="s">
        <v>477</v>
      </c>
      <c r="E1342" s="246" t="str">
        <f t="shared" si="333"/>
        <v>V40</v>
      </c>
      <c r="F1342" s="246" t="str">
        <f t="shared" si="334"/>
        <v>V40</v>
      </c>
      <c r="G1342" s="253" t="str">
        <f t="shared" si="335"/>
        <v>A9V40</v>
      </c>
      <c r="H1342" s="270">
        <f>VLOOKUP(G1342,'Assets+Vulnerabilities'!$H$4:$I$320,2,FALSE)</f>
        <v>3</v>
      </c>
      <c r="I1342" s="255" t="s">
        <v>484</v>
      </c>
      <c r="J1342" s="246" t="str">
        <f t="shared" si="336"/>
        <v>T33</v>
      </c>
      <c r="K1342" s="246" t="str">
        <f t="shared" si="337"/>
        <v>T33</v>
      </c>
      <c r="L1342" s="267">
        <f>VLOOKUP(K1342,Threats!$J$4:$K$37,2,FALSE)</f>
        <v>4</v>
      </c>
      <c r="M1342" s="178" t="str">
        <f t="shared" si="338"/>
        <v>A9.V40.T33</v>
      </c>
      <c r="N1342" s="297">
        <f t="shared" si="348"/>
        <v>8</v>
      </c>
      <c r="O1342" s="273">
        <f t="shared" si="339"/>
        <v>8</v>
      </c>
      <c r="P1342"/>
    </row>
    <row r="1343" spans="1:16" ht="36">
      <c r="A1343" s="243" t="s">
        <v>103</v>
      </c>
      <c r="B1343" s="244" t="s">
        <v>104</v>
      </c>
      <c r="C1343" s="245">
        <f>VLOOKUP(A1343,Assets!$B$28:$C$47,2,FALSE)</f>
        <v>4</v>
      </c>
      <c r="D1343" s="244" t="s">
        <v>474</v>
      </c>
      <c r="E1343" s="246" t="str">
        <f t="shared" si="333"/>
        <v>V42</v>
      </c>
      <c r="F1343" s="246" t="str">
        <f t="shared" si="334"/>
        <v>V42</v>
      </c>
      <c r="G1343" s="253" t="str">
        <f t="shared" si="335"/>
        <v>A9V42</v>
      </c>
      <c r="H1343" s="270">
        <f>VLOOKUP(G1343,'Assets+Vulnerabilities'!$H$4:$I$320,2,FALSE)</f>
        <v>4</v>
      </c>
      <c r="I1343" s="255" t="s">
        <v>483</v>
      </c>
      <c r="J1343" s="246" t="str">
        <f t="shared" si="336"/>
        <v>T34</v>
      </c>
      <c r="K1343" s="246" t="str">
        <f t="shared" si="337"/>
        <v>T34</v>
      </c>
      <c r="L1343" s="267">
        <f>VLOOKUP(K1343,Threats!$J$4:$K$37,2,FALSE)</f>
        <v>4</v>
      </c>
      <c r="M1343" s="178" t="str">
        <f t="shared" si="338"/>
        <v>A9.V42.T34</v>
      </c>
      <c r="N1343" s="297">
        <f t="shared" si="348"/>
        <v>9</v>
      </c>
      <c r="O1343" s="273">
        <f t="shared" si="339"/>
        <v>9</v>
      </c>
      <c r="P1343"/>
    </row>
    <row r="1344" spans="1:16" ht="15.75">
      <c r="A1344" s="264"/>
      <c r="B1344" s="242"/>
      <c r="C1344" s="259"/>
      <c r="D1344" s="242"/>
      <c r="E1344" s="226"/>
      <c r="F1344" s="226"/>
      <c r="G1344" s="260"/>
      <c r="H1344" s="271"/>
      <c r="I1344" s="261"/>
      <c r="J1344" s="226"/>
      <c r="K1344" s="226"/>
      <c r="L1344" s="268"/>
      <c r="M1344" s="262"/>
      <c r="N1344" s="274"/>
      <c r="P1344"/>
    </row>
    <row r="1345" spans="1:14" ht="15.75">
      <c r="A1345" s="264"/>
      <c r="B1345" s="242"/>
      <c r="C1345" s="259"/>
      <c r="D1345" s="242"/>
      <c r="E1345" s="226"/>
      <c r="F1345" s="226"/>
      <c r="G1345" s="260"/>
      <c r="H1345" s="271"/>
      <c r="I1345" s="261"/>
      <c r="J1345" s="226"/>
      <c r="K1345" s="226"/>
      <c r="L1345" s="268"/>
      <c r="M1345" s="262"/>
      <c r="N1345" s="274"/>
    </row>
    <row r="1346" spans="1:14" ht="15.75">
      <c r="A1346" s="264"/>
      <c r="B1346" s="242"/>
      <c r="C1346" s="259"/>
      <c r="D1346" s="242"/>
      <c r="E1346" s="226"/>
      <c r="F1346" s="226"/>
      <c r="G1346" s="260"/>
      <c r="H1346" s="271"/>
      <c r="I1346" s="261"/>
      <c r="J1346" s="226"/>
      <c r="K1346" s="226"/>
      <c r="L1346" s="268"/>
      <c r="M1346" s="262"/>
      <c r="N1346" s="274"/>
    </row>
    <row r="1347" spans="1:14" ht="15.75">
      <c r="A1347" s="264"/>
      <c r="B1347" s="242"/>
      <c r="C1347" s="259"/>
      <c r="D1347" s="242"/>
      <c r="E1347" s="226"/>
      <c r="F1347" s="226"/>
      <c r="G1347" s="260"/>
      <c r="H1347" s="271"/>
      <c r="I1347" s="261"/>
      <c r="J1347" s="226"/>
      <c r="K1347" s="226"/>
      <c r="L1347" s="268"/>
      <c r="M1347" s="262"/>
      <c r="N1347" s="274"/>
    </row>
    <row r="1348" spans="1:14" ht="15.75">
      <c r="A1348" s="264"/>
      <c r="B1348" s="242"/>
      <c r="C1348" s="259"/>
      <c r="D1348" s="242"/>
      <c r="E1348" s="226"/>
      <c r="F1348" s="226"/>
      <c r="G1348" s="260"/>
      <c r="H1348" s="271"/>
      <c r="I1348" s="261"/>
      <c r="J1348" s="226"/>
      <c r="K1348" s="226"/>
      <c r="L1348" s="268"/>
      <c r="M1348" s="262"/>
      <c r="N1348" s="274"/>
    </row>
    <row r="1349" spans="1:14" ht="15.75">
      <c r="A1349" s="264"/>
      <c r="B1349" s="242"/>
      <c r="C1349" s="259"/>
      <c r="D1349" s="242"/>
      <c r="E1349" s="226"/>
      <c r="F1349" s="226"/>
      <c r="G1349" s="260"/>
      <c r="H1349" s="271"/>
      <c r="I1349" s="261"/>
      <c r="J1349" s="226"/>
      <c r="K1349" s="226"/>
      <c r="L1349" s="268"/>
      <c r="M1349" s="262"/>
      <c r="N1349" s="274"/>
    </row>
    <row r="1350" spans="1:14" ht="15.75">
      <c r="A1350" s="264"/>
      <c r="B1350" s="242"/>
      <c r="C1350" s="259"/>
      <c r="D1350" s="242"/>
      <c r="E1350" s="226"/>
      <c r="F1350" s="226"/>
      <c r="G1350" s="260"/>
      <c r="H1350" s="271"/>
      <c r="I1350" s="261"/>
      <c r="J1350" s="226"/>
      <c r="K1350" s="226"/>
      <c r="L1350" s="268"/>
      <c r="M1350" s="262"/>
      <c r="N1350" s="274"/>
    </row>
    <row r="1351" spans="1:14" ht="15.75">
      <c r="A1351" s="264"/>
      <c r="B1351" s="242"/>
      <c r="C1351" s="259"/>
      <c r="D1351" s="242"/>
      <c r="E1351" s="226"/>
      <c r="F1351" s="226"/>
      <c r="G1351" s="260"/>
      <c r="H1351" s="271"/>
      <c r="I1351" s="261"/>
      <c r="J1351" s="226"/>
      <c r="K1351" s="226"/>
      <c r="L1351" s="268"/>
      <c r="M1351" s="262"/>
      <c r="N1351" s="274"/>
    </row>
    <row r="1352" spans="1:14" ht="15.75">
      <c r="A1352" s="264"/>
      <c r="B1352" s="242"/>
      <c r="C1352" s="259"/>
      <c r="D1352" s="242"/>
      <c r="E1352" s="226"/>
      <c r="F1352" s="226"/>
      <c r="G1352" s="260"/>
      <c r="H1352" s="271"/>
      <c r="I1352" s="261"/>
      <c r="J1352" s="226"/>
      <c r="K1352" s="226"/>
      <c r="L1352" s="268"/>
      <c r="M1352" s="262"/>
      <c r="N1352" s="274"/>
    </row>
    <row r="1353" spans="1:14" ht="15.75">
      <c r="A1353" s="264"/>
      <c r="B1353" s="242"/>
      <c r="C1353" s="259"/>
      <c r="D1353" s="242"/>
      <c r="E1353" s="226"/>
      <c r="F1353" s="226"/>
      <c r="G1353" s="260"/>
      <c r="H1353" s="271"/>
      <c r="I1353" s="261"/>
      <c r="J1353" s="226"/>
      <c r="K1353" s="226"/>
      <c r="L1353" s="268"/>
      <c r="M1353" s="262"/>
      <c r="N1353" s="274"/>
    </row>
    <row r="1354" spans="1:14" ht="15.75">
      <c r="A1354" s="264"/>
      <c r="B1354" s="242"/>
      <c r="C1354" s="259"/>
      <c r="D1354" s="242"/>
      <c r="E1354" s="226"/>
      <c r="F1354" s="226"/>
      <c r="G1354" s="260"/>
      <c r="H1354" s="271"/>
      <c r="I1354" s="261"/>
      <c r="J1354" s="226"/>
      <c r="K1354" s="226"/>
      <c r="L1354" s="268"/>
      <c r="M1354" s="262"/>
      <c r="N1354" s="274"/>
    </row>
    <row r="1355" spans="1:14" ht="15.75">
      <c r="A1355" s="264"/>
      <c r="B1355" s="242"/>
      <c r="C1355" s="259"/>
      <c r="D1355" s="242"/>
      <c r="E1355" s="226"/>
      <c r="F1355" s="226"/>
      <c r="G1355" s="260"/>
      <c r="H1355" s="271"/>
      <c r="I1355" s="261"/>
      <c r="J1355" s="226"/>
      <c r="K1355" s="226"/>
      <c r="L1355" s="268"/>
      <c r="M1355" s="262"/>
      <c r="N1355" s="274"/>
    </row>
    <row r="1356" spans="1:14" ht="15.75">
      <c r="A1356" s="264"/>
      <c r="B1356" s="242"/>
      <c r="C1356" s="259"/>
      <c r="D1356" s="242"/>
      <c r="E1356" s="226"/>
      <c r="F1356" s="226"/>
      <c r="G1356" s="260"/>
      <c r="H1356" s="271"/>
      <c r="I1356" s="261"/>
      <c r="J1356" s="226"/>
      <c r="K1356" s="226"/>
      <c r="L1356" s="268"/>
      <c r="M1356" s="262"/>
      <c r="N1356" s="274"/>
    </row>
    <row r="1357" spans="1:14" ht="15.75">
      <c r="A1357" s="264"/>
      <c r="B1357" s="242"/>
      <c r="C1357" s="259"/>
      <c r="D1357" s="242"/>
      <c r="E1357" s="226"/>
      <c r="F1357" s="226"/>
      <c r="G1357" s="260"/>
      <c r="H1357" s="271"/>
      <c r="I1357" s="261"/>
      <c r="J1357" s="226"/>
      <c r="K1357" s="226"/>
      <c r="L1357" s="268"/>
      <c r="M1357" s="262"/>
      <c r="N1357" s="274"/>
    </row>
    <row r="1358" spans="1:14" ht="15.75">
      <c r="A1358" s="264"/>
      <c r="B1358" s="242"/>
      <c r="C1358" s="259"/>
      <c r="D1358" s="242"/>
      <c r="E1358" s="226"/>
      <c r="F1358" s="226"/>
      <c r="G1358" s="260"/>
      <c r="H1358" s="271"/>
      <c r="I1358" s="261"/>
      <c r="J1358" s="226"/>
      <c r="K1358" s="226"/>
      <c r="L1358" s="268"/>
      <c r="M1358" s="262"/>
      <c r="N1358" s="274"/>
    </row>
    <row r="1359" spans="1:14" ht="15.75">
      <c r="A1359" s="264"/>
      <c r="B1359" s="242"/>
      <c r="C1359" s="259"/>
      <c r="D1359" s="242"/>
      <c r="E1359" s="226"/>
      <c r="F1359" s="226"/>
      <c r="G1359" s="260"/>
      <c r="H1359" s="271"/>
      <c r="I1359" s="261"/>
      <c r="J1359" s="226"/>
      <c r="K1359" s="226"/>
      <c r="L1359" s="268"/>
      <c r="M1359" s="262"/>
      <c r="N1359" s="274"/>
    </row>
    <row r="1360" spans="1:14" ht="15.75">
      <c r="A1360" s="264"/>
      <c r="B1360" s="242"/>
      <c r="C1360" s="259"/>
      <c r="D1360" s="242"/>
      <c r="E1360" s="226"/>
      <c r="F1360" s="226"/>
      <c r="G1360" s="260"/>
      <c r="H1360" s="271"/>
      <c r="I1360" s="261"/>
      <c r="J1360" s="226"/>
      <c r="K1360" s="226"/>
      <c r="L1360" s="268"/>
      <c r="M1360" s="262"/>
      <c r="N1360" s="274"/>
    </row>
    <row r="1361" spans="1:14" ht="15.75">
      <c r="A1361" s="264"/>
      <c r="B1361" s="242"/>
      <c r="C1361" s="259"/>
      <c r="D1361" s="242"/>
      <c r="E1361" s="226"/>
      <c r="F1361" s="226"/>
      <c r="G1361" s="260"/>
      <c r="H1361" s="271"/>
      <c r="I1361" s="261"/>
      <c r="J1361" s="226"/>
      <c r="K1361" s="226"/>
      <c r="L1361" s="268"/>
      <c r="M1361" s="262"/>
      <c r="N1361" s="274"/>
    </row>
    <row r="1362" spans="1:14" ht="15.75">
      <c r="A1362" s="264"/>
      <c r="B1362" s="242"/>
      <c r="C1362" s="259"/>
      <c r="D1362" s="242"/>
      <c r="E1362" s="226"/>
      <c r="F1362" s="226"/>
      <c r="G1362" s="260"/>
      <c r="H1362" s="271"/>
      <c r="I1362" s="261"/>
      <c r="J1362" s="226"/>
      <c r="K1362" s="226"/>
      <c r="L1362" s="268"/>
      <c r="M1362" s="262"/>
      <c r="N1362" s="274"/>
    </row>
    <row r="1363" spans="1:14" ht="15.75">
      <c r="A1363" s="264"/>
      <c r="B1363" s="242"/>
      <c r="C1363" s="259"/>
      <c r="D1363" s="242"/>
      <c r="E1363" s="226"/>
      <c r="F1363" s="226"/>
      <c r="G1363" s="260"/>
      <c r="H1363" s="271"/>
      <c r="I1363" s="261"/>
      <c r="J1363" s="226"/>
      <c r="K1363" s="226"/>
      <c r="L1363" s="268"/>
      <c r="M1363" s="262"/>
      <c r="N1363" s="274"/>
    </row>
    <row r="1364" spans="1:14" ht="15.75">
      <c r="A1364" s="264"/>
      <c r="B1364" s="242"/>
      <c r="C1364" s="259"/>
      <c r="D1364" s="242"/>
      <c r="E1364" s="226"/>
      <c r="F1364" s="226"/>
      <c r="G1364" s="260"/>
      <c r="H1364" s="271"/>
      <c r="I1364" s="261"/>
      <c r="J1364" s="226"/>
      <c r="K1364" s="226"/>
      <c r="L1364" s="268"/>
      <c r="M1364" s="262"/>
      <c r="N1364" s="274"/>
    </row>
    <row r="1365" spans="1:14" ht="15.75">
      <c r="A1365" s="264"/>
      <c r="B1365" s="242"/>
      <c r="C1365" s="259"/>
      <c r="D1365" s="242"/>
      <c r="E1365" s="226"/>
      <c r="F1365" s="226"/>
      <c r="G1365" s="260"/>
      <c r="H1365" s="271"/>
      <c r="I1365" s="261"/>
      <c r="J1365" s="226"/>
      <c r="K1365" s="226"/>
      <c r="L1365" s="268"/>
      <c r="M1365" s="262"/>
      <c r="N1365" s="274"/>
    </row>
    <row r="1366" spans="1:14" ht="15.75">
      <c r="A1366" s="264"/>
      <c r="B1366" s="242"/>
      <c r="C1366" s="259"/>
      <c r="D1366" s="242"/>
      <c r="E1366" s="226"/>
      <c r="F1366" s="226"/>
      <c r="G1366" s="260"/>
      <c r="H1366" s="271"/>
      <c r="I1366" s="261"/>
      <c r="J1366" s="226"/>
      <c r="K1366" s="226"/>
      <c r="L1366" s="268"/>
      <c r="M1366" s="262"/>
      <c r="N1366" s="274"/>
    </row>
    <row r="1367" spans="1:14" ht="15.75">
      <c r="A1367" s="264"/>
      <c r="B1367" s="242"/>
      <c r="C1367" s="259"/>
      <c r="D1367" s="242"/>
      <c r="E1367" s="226"/>
      <c r="F1367" s="226"/>
      <c r="G1367" s="260"/>
      <c r="H1367" s="271"/>
      <c r="I1367" s="261"/>
      <c r="J1367" s="226"/>
      <c r="K1367" s="226"/>
      <c r="L1367" s="268"/>
      <c r="M1367" s="262"/>
      <c r="N1367" s="274"/>
    </row>
    <row r="1368" spans="1:14" ht="15.75">
      <c r="A1368" s="264"/>
      <c r="B1368" s="242"/>
      <c r="C1368" s="259"/>
      <c r="D1368" s="242"/>
      <c r="E1368" s="226"/>
      <c r="F1368" s="226"/>
      <c r="G1368" s="260"/>
      <c r="H1368" s="271"/>
      <c r="I1368" s="261"/>
      <c r="J1368" s="226"/>
      <c r="K1368" s="226"/>
      <c r="L1368" s="268"/>
      <c r="M1368" s="262"/>
      <c r="N1368" s="274"/>
    </row>
    <row r="1369" spans="1:14" ht="15.75">
      <c r="A1369" s="264"/>
      <c r="B1369" s="242"/>
      <c r="C1369" s="259"/>
      <c r="D1369" s="242"/>
      <c r="E1369" s="226"/>
      <c r="F1369" s="226"/>
      <c r="G1369" s="260"/>
      <c r="H1369" s="271"/>
      <c r="I1369" s="261"/>
      <c r="J1369" s="226"/>
      <c r="K1369" s="226"/>
      <c r="L1369" s="268"/>
      <c r="M1369" s="262"/>
      <c r="N1369" s="274"/>
    </row>
    <row r="1370" spans="1:14" ht="15.75">
      <c r="A1370" s="264"/>
      <c r="B1370" s="242"/>
      <c r="C1370" s="259"/>
      <c r="D1370" s="242"/>
      <c r="E1370" s="226"/>
      <c r="F1370" s="226"/>
      <c r="G1370" s="260"/>
      <c r="H1370" s="271"/>
      <c r="I1370" s="261"/>
      <c r="J1370" s="226"/>
      <c r="K1370" s="226"/>
      <c r="L1370" s="268"/>
      <c r="M1370" s="262"/>
      <c r="N1370" s="274"/>
    </row>
    <row r="1371" spans="1:14" ht="15.75">
      <c r="A1371" s="264"/>
      <c r="B1371" s="242"/>
      <c r="C1371" s="259"/>
      <c r="D1371" s="242"/>
      <c r="E1371" s="226"/>
      <c r="F1371" s="226"/>
      <c r="G1371" s="260"/>
      <c r="H1371" s="271"/>
      <c r="I1371" s="261"/>
      <c r="J1371" s="226"/>
      <c r="K1371" s="226"/>
      <c r="L1371" s="268"/>
      <c r="M1371" s="262"/>
      <c r="N1371" s="274"/>
    </row>
    <row r="1372" spans="1:14" ht="15.75">
      <c r="A1372" s="264"/>
      <c r="B1372" s="242"/>
      <c r="C1372" s="259"/>
      <c r="D1372" s="242"/>
      <c r="E1372" s="226"/>
      <c r="F1372" s="226"/>
      <c r="G1372" s="260"/>
      <c r="H1372" s="271"/>
      <c r="I1372" s="261"/>
      <c r="J1372" s="226"/>
      <c r="K1372" s="226"/>
      <c r="L1372" s="268"/>
      <c r="M1372" s="262"/>
      <c r="N1372" s="274"/>
    </row>
    <row r="1373" spans="1:14" ht="15.75">
      <c r="A1373" s="264"/>
      <c r="B1373" s="242"/>
      <c r="C1373" s="259"/>
      <c r="D1373" s="242"/>
      <c r="E1373" s="226"/>
      <c r="F1373" s="226"/>
      <c r="G1373" s="260"/>
      <c r="H1373" s="271"/>
      <c r="I1373" s="261"/>
      <c r="J1373" s="226"/>
      <c r="K1373" s="226"/>
      <c r="L1373" s="268"/>
      <c r="M1373" s="262"/>
      <c r="N1373" s="274"/>
    </row>
    <row r="1374" spans="1:14" ht="15.75">
      <c r="A1374" s="264"/>
      <c r="B1374" s="242"/>
      <c r="C1374" s="259"/>
      <c r="D1374" s="242"/>
      <c r="E1374" s="226"/>
      <c r="F1374" s="226"/>
      <c r="G1374" s="260"/>
      <c r="H1374" s="271"/>
      <c r="I1374" s="261"/>
      <c r="J1374" s="226"/>
      <c r="K1374" s="226"/>
      <c r="L1374" s="268"/>
      <c r="M1374" s="262"/>
      <c r="N1374" s="274"/>
    </row>
    <row r="1375" spans="1:14" ht="15.75">
      <c r="A1375" s="264"/>
      <c r="B1375" s="242"/>
      <c r="C1375" s="259"/>
      <c r="D1375" s="242"/>
      <c r="E1375" s="226"/>
      <c r="F1375" s="226"/>
      <c r="G1375" s="260"/>
      <c r="H1375" s="271"/>
      <c r="I1375" s="261"/>
      <c r="J1375" s="226"/>
      <c r="K1375" s="226"/>
      <c r="L1375" s="268"/>
      <c r="M1375" s="262"/>
      <c r="N1375" s="274"/>
    </row>
    <row r="1376" spans="1:14" ht="15.75">
      <c r="A1376" s="264"/>
      <c r="B1376" s="242"/>
      <c r="C1376" s="259"/>
      <c r="D1376" s="242"/>
      <c r="E1376" s="226"/>
      <c r="F1376" s="226"/>
      <c r="G1376" s="260"/>
      <c r="H1376" s="271"/>
      <c r="I1376" s="261"/>
      <c r="J1376" s="226"/>
      <c r="K1376" s="226"/>
      <c r="L1376" s="268"/>
      <c r="M1376" s="262"/>
      <c r="N1376" s="274"/>
    </row>
    <row r="1377" spans="1:14" ht="15.75">
      <c r="A1377" s="264"/>
      <c r="B1377" s="242"/>
      <c r="C1377" s="259"/>
      <c r="D1377" s="242"/>
      <c r="E1377" s="226"/>
      <c r="F1377" s="226"/>
      <c r="G1377" s="260"/>
      <c r="H1377" s="271"/>
      <c r="I1377" s="261"/>
      <c r="J1377" s="226"/>
      <c r="K1377" s="226"/>
      <c r="L1377" s="268"/>
      <c r="M1377" s="262"/>
      <c r="N1377" s="274"/>
    </row>
    <row r="1378" spans="1:14" ht="15.75">
      <c r="A1378" s="264"/>
      <c r="B1378" s="242"/>
      <c r="C1378" s="259"/>
      <c r="D1378" s="242"/>
      <c r="E1378" s="226"/>
      <c r="F1378" s="226"/>
      <c r="G1378" s="260"/>
      <c r="H1378" s="271"/>
      <c r="I1378" s="261"/>
      <c r="J1378" s="226"/>
      <c r="K1378" s="226"/>
      <c r="L1378" s="268"/>
      <c r="M1378" s="262"/>
      <c r="N1378" s="274"/>
    </row>
    <row r="1379" spans="1:14" ht="15.75">
      <c r="A1379" s="264"/>
      <c r="B1379" s="242"/>
      <c r="C1379" s="259"/>
      <c r="D1379" s="242"/>
      <c r="E1379" s="226"/>
      <c r="F1379" s="226"/>
      <c r="G1379" s="260"/>
      <c r="H1379" s="271"/>
      <c r="I1379" s="261"/>
      <c r="J1379" s="226"/>
      <c r="K1379" s="226"/>
      <c r="L1379" s="268"/>
      <c r="M1379" s="262"/>
      <c r="N1379" s="274"/>
    </row>
    <row r="1380" spans="1:14" ht="15.75">
      <c r="A1380" s="264"/>
      <c r="B1380" s="242"/>
      <c r="C1380" s="259"/>
      <c r="D1380" s="242"/>
      <c r="E1380" s="226"/>
      <c r="F1380" s="226"/>
      <c r="G1380" s="260"/>
      <c r="H1380" s="271"/>
      <c r="I1380" s="261"/>
      <c r="J1380" s="226"/>
      <c r="K1380" s="226"/>
      <c r="L1380" s="268"/>
      <c r="M1380" s="262"/>
      <c r="N1380" s="274"/>
    </row>
    <row r="1381" spans="1:14" ht="15.75">
      <c r="A1381" s="264"/>
      <c r="B1381" s="242"/>
      <c r="C1381" s="259"/>
      <c r="D1381" s="242"/>
      <c r="E1381" s="226"/>
      <c r="F1381" s="226"/>
      <c r="G1381" s="260"/>
      <c r="H1381" s="271"/>
      <c r="I1381" s="261"/>
      <c r="J1381" s="226"/>
      <c r="K1381" s="226"/>
      <c r="L1381" s="268"/>
      <c r="M1381" s="262"/>
      <c r="N1381" s="274"/>
    </row>
    <row r="1382" spans="1:14" ht="15.75">
      <c r="A1382" s="264"/>
      <c r="B1382" s="242"/>
      <c r="C1382" s="259"/>
      <c r="D1382" s="242"/>
      <c r="E1382" s="226"/>
      <c r="F1382" s="226"/>
      <c r="G1382" s="260"/>
      <c r="H1382" s="271"/>
      <c r="I1382" s="261"/>
      <c r="J1382" s="226"/>
      <c r="K1382" s="226"/>
      <c r="L1382" s="268"/>
      <c r="M1382" s="262"/>
      <c r="N1382" s="274"/>
    </row>
    <row r="1383" spans="1:14" ht="15.75">
      <c r="A1383" s="264"/>
      <c r="B1383" s="242"/>
      <c r="C1383" s="259"/>
      <c r="D1383" s="242"/>
      <c r="E1383" s="226"/>
      <c r="F1383" s="226"/>
      <c r="G1383" s="260"/>
      <c r="H1383" s="271"/>
      <c r="I1383" s="261"/>
      <c r="J1383" s="226"/>
      <c r="K1383" s="226"/>
      <c r="L1383" s="268"/>
      <c r="M1383" s="262"/>
      <c r="N1383" s="274"/>
    </row>
    <row r="1384" spans="1:14" ht="15.75">
      <c r="A1384" s="264"/>
      <c r="B1384" s="242"/>
      <c r="C1384" s="259"/>
      <c r="D1384" s="242"/>
      <c r="E1384" s="226"/>
      <c r="F1384" s="226"/>
      <c r="G1384" s="260"/>
      <c r="H1384" s="271"/>
      <c r="I1384" s="261"/>
      <c r="J1384" s="226"/>
      <c r="K1384" s="226"/>
      <c r="L1384" s="268"/>
      <c r="M1384" s="262"/>
      <c r="N1384" s="274"/>
    </row>
    <row r="1385" spans="1:14" ht="15.75">
      <c r="A1385" s="264"/>
      <c r="B1385" s="242"/>
      <c r="C1385" s="259"/>
      <c r="D1385" s="242"/>
      <c r="E1385" s="226"/>
      <c r="F1385" s="226"/>
      <c r="G1385" s="260"/>
      <c r="H1385" s="271"/>
      <c r="I1385" s="261"/>
      <c r="J1385" s="226"/>
      <c r="K1385" s="226"/>
      <c r="L1385" s="268"/>
      <c r="M1385" s="262"/>
      <c r="N1385" s="274"/>
    </row>
    <row r="1386" spans="1:14" ht="15.75">
      <c r="A1386" s="264"/>
      <c r="B1386" s="242"/>
      <c r="C1386" s="259"/>
      <c r="D1386" s="242"/>
      <c r="E1386" s="226"/>
      <c r="F1386" s="226"/>
      <c r="G1386" s="260"/>
      <c r="H1386" s="271"/>
      <c r="I1386" s="261"/>
      <c r="J1386" s="226"/>
      <c r="K1386" s="226"/>
      <c r="L1386" s="268"/>
      <c r="M1386" s="262"/>
      <c r="N1386" s="274"/>
    </row>
    <row r="1387" spans="1:14" ht="15.75">
      <c r="A1387" s="264"/>
      <c r="B1387" s="242"/>
      <c r="C1387" s="259"/>
      <c r="D1387" s="242"/>
      <c r="E1387" s="226"/>
      <c r="F1387" s="226"/>
      <c r="G1387" s="260"/>
      <c r="H1387" s="271"/>
      <c r="I1387" s="261"/>
      <c r="J1387" s="226"/>
      <c r="K1387" s="226"/>
      <c r="L1387" s="268"/>
      <c r="M1387" s="262"/>
      <c r="N1387" s="274"/>
    </row>
    <row r="1388" spans="1:14" ht="15.75">
      <c r="A1388" s="264"/>
      <c r="B1388" s="242"/>
      <c r="C1388" s="259"/>
      <c r="D1388" s="242"/>
      <c r="E1388" s="226"/>
      <c r="F1388" s="226"/>
      <c r="G1388" s="260"/>
      <c r="H1388" s="271"/>
      <c r="I1388" s="261"/>
      <c r="J1388" s="226"/>
      <c r="K1388" s="226"/>
      <c r="L1388" s="268"/>
      <c r="M1388" s="262"/>
      <c r="N1388" s="274"/>
    </row>
    <row r="1389" spans="1:14" ht="15.75">
      <c r="A1389" s="264"/>
      <c r="B1389" s="242"/>
      <c r="C1389" s="259"/>
      <c r="D1389" s="242"/>
      <c r="E1389" s="226"/>
      <c r="F1389" s="226"/>
      <c r="G1389" s="260"/>
      <c r="H1389" s="271"/>
      <c r="I1389" s="261"/>
      <c r="J1389" s="226"/>
      <c r="K1389" s="226"/>
      <c r="L1389" s="268"/>
      <c r="M1389" s="262"/>
      <c r="N1389" s="274"/>
    </row>
    <row r="1390" spans="1:14" ht="15.75">
      <c r="A1390" s="264"/>
      <c r="B1390" s="242"/>
      <c r="C1390" s="259"/>
      <c r="D1390" s="242"/>
      <c r="E1390" s="226"/>
      <c r="F1390" s="226"/>
      <c r="G1390" s="260"/>
      <c r="H1390" s="271"/>
      <c r="I1390" s="261"/>
      <c r="J1390" s="226"/>
      <c r="K1390" s="226"/>
      <c r="L1390" s="268"/>
      <c r="M1390" s="262"/>
      <c r="N1390" s="274"/>
    </row>
    <row r="1391" spans="1:14" ht="15.75">
      <c r="A1391" s="264"/>
      <c r="B1391" s="242"/>
      <c r="C1391" s="259"/>
      <c r="D1391" s="242"/>
      <c r="E1391" s="226"/>
      <c r="F1391" s="226"/>
      <c r="G1391" s="260"/>
      <c r="H1391" s="271"/>
      <c r="I1391" s="261"/>
      <c r="J1391" s="226"/>
      <c r="K1391" s="226"/>
      <c r="L1391" s="268"/>
      <c r="M1391" s="262"/>
      <c r="N1391" s="274"/>
    </row>
    <row r="1392" spans="1:14" ht="15.75">
      <c r="A1392" s="264"/>
      <c r="B1392" s="242"/>
      <c r="C1392" s="259"/>
      <c r="D1392" s="242"/>
      <c r="E1392" s="226"/>
      <c r="F1392" s="226"/>
      <c r="G1392" s="260"/>
      <c r="H1392" s="271"/>
      <c r="I1392" s="261"/>
      <c r="J1392" s="226"/>
      <c r="K1392" s="226"/>
      <c r="L1392" s="268"/>
      <c r="M1392" s="262"/>
      <c r="N1392" s="274"/>
    </row>
    <row r="1393" spans="1:14" ht="15.75">
      <c r="A1393" s="264"/>
      <c r="B1393" s="242"/>
      <c r="C1393" s="259"/>
      <c r="D1393" s="242"/>
      <c r="E1393" s="226"/>
      <c r="F1393" s="226"/>
      <c r="G1393" s="260"/>
      <c r="H1393" s="271"/>
      <c r="I1393" s="261"/>
      <c r="J1393" s="226"/>
      <c r="K1393" s="226"/>
      <c r="L1393" s="268"/>
      <c r="M1393" s="262"/>
      <c r="N1393" s="274"/>
    </row>
    <row r="1394" spans="1:14" ht="15.75">
      <c r="A1394" s="264"/>
      <c r="B1394" s="242"/>
      <c r="C1394" s="259"/>
      <c r="D1394" s="242"/>
      <c r="E1394" s="226"/>
      <c r="F1394" s="226"/>
      <c r="G1394" s="260"/>
      <c r="H1394" s="271"/>
      <c r="I1394" s="261"/>
      <c r="J1394" s="226"/>
      <c r="K1394" s="226"/>
      <c r="L1394" s="268"/>
      <c r="M1394" s="262"/>
      <c r="N1394" s="274"/>
    </row>
    <row r="1395" spans="1:14" ht="15.75">
      <c r="A1395" s="264"/>
      <c r="B1395" s="242"/>
      <c r="C1395" s="259"/>
      <c r="D1395" s="242"/>
      <c r="E1395" s="226"/>
      <c r="F1395" s="226"/>
      <c r="G1395" s="260"/>
      <c r="H1395" s="271"/>
      <c r="I1395" s="261"/>
      <c r="J1395" s="226"/>
      <c r="K1395" s="226"/>
      <c r="L1395" s="268"/>
      <c r="M1395" s="262"/>
      <c r="N1395" s="274"/>
    </row>
    <row r="1396" spans="1:14" ht="15.75">
      <c r="A1396" s="264"/>
      <c r="B1396" s="242"/>
      <c r="C1396" s="259"/>
      <c r="D1396" s="242"/>
      <c r="E1396" s="226"/>
      <c r="F1396" s="226"/>
      <c r="G1396" s="260"/>
      <c r="H1396" s="271"/>
      <c r="I1396" s="261"/>
      <c r="J1396" s="226"/>
      <c r="K1396" s="226"/>
      <c r="L1396" s="268"/>
      <c r="M1396" s="262"/>
      <c r="N1396" s="274"/>
    </row>
    <row r="1397" spans="1:14" ht="15.75">
      <c r="A1397" s="264"/>
      <c r="B1397" s="242"/>
      <c r="C1397" s="259"/>
      <c r="D1397" s="242"/>
      <c r="E1397" s="226"/>
      <c r="F1397" s="226"/>
      <c r="G1397" s="260"/>
      <c r="H1397" s="271"/>
      <c r="I1397" s="261"/>
      <c r="J1397" s="226"/>
      <c r="K1397" s="226"/>
      <c r="L1397" s="268"/>
      <c r="M1397" s="262"/>
      <c r="N1397" s="274"/>
    </row>
    <row r="1398" spans="1:14" ht="15.75">
      <c r="A1398" s="264"/>
      <c r="B1398" s="242"/>
      <c r="C1398" s="259"/>
      <c r="D1398" s="242"/>
      <c r="E1398" s="226"/>
      <c r="F1398" s="226"/>
      <c r="G1398" s="260"/>
      <c r="H1398" s="271"/>
      <c r="I1398" s="261"/>
      <c r="J1398" s="226"/>
      <c r="K1398" s="226"/>
      <c r="L1398" s="268"/>
      <c r="M1398" s="262"/>
      <c r="N1398" s="274"/>
    </row>
    <row r="1399" spans="1:14" ht="15.75">
      <c r="A1399" s="264"/>
      <c r="B1399" s="242"/>
      <c r="C1399" s="259"/>
      <c r="D1399" s="242"/>
      <c r="E1399" s="226"/>
      <c r="F1399" s="226"/>
      <c r="G1399" s="260"/>
      <c r="H1399" s="271"/>
      <c r="I1399" s="261"/>
      <c r="J1399" s="226"/>
      <c r="K1399" s="226"/>
      <c r="L1399" s="268"/>
      <c r="M1399" s="262"/>
      <c r="N1399" s="274"/>
    </row>
    <row r="1400" spans="1:14" ht="15.75">
      <c r="A1400" s="264"/>
      <c r="B1400" s="242"/>
      <c r="C1400" s="259"/>
      <c r="D1400" s="242"/>
      <c r="E1400" s="226"/>
      <c r="F1400" s="226"/>
      <c r="G1400" s="260"/>
      <c r="H1400" s="271"/>
      <c r="I1400" s="261"/>
      <c r="J1400" s="226"/>
      <c r="K1400" s="226"/>
      <c r="L1400" s="268"/>
      <c r="M1400" s="262"/>
      <c r="N1400" s="274"/>
    </row>
  </sheetData>
  <autoFilter ref="A5:O1343"/>
  <mergeCells count="1">
    <mergeCell ref="A1:O4"/>
  </mergeCells>
  <conditionalFormatting sqref="N1344:N1400 O6 O479">
    <cfRule type="cellIs" dxfId="9" priority="26" operator="between">
      <formula>12</formula>
      <formula>13</formula>
    </cfRule>
    <cfRule type="cellIs" dxfId="8" priority="27" operator="between">
      <formula>9</formula>
      <formula>11</formula>
    </cfRule>
    <cfRule type="cellIs" dxfId="7" priority="29" operator="between">
      <formula>6</formula>
      <formula>8</formula>
    </cfRule>
    <cfRule type="cellIs" dxfId="6" priority="30" operator="between">
      <formula>3</formula>
      <formula>5</formula>
    </cfRule>
    <cfRule type="cellIs" dxfId="5" priority="31" operator="between">
      <formula>1</formula>
      <formula>2</formula>
    </cfRule>
  </conditionalFormatting>
  <conditionalFormatting sqref="O7:O1343">
    <cfRule type="cellIs" dxfId="4" priority="12" operator="between">
      <formula>12</formula>
      <formula>13</formula>
    </cfRule>
    <cfRule type="cellIs" dxfId="3" priority="13" operator="between">
      <formula>9</formula>
      <formula>11</formula>
    </cfRule>
    <cfRule type="cellIs" priority="14" operator="between">
      <formula>9</formula>
      <formula>11</formula>
    </cfRule>
    <cfRule type="cellIs" dxfId="2" priority="15" operator="between">
      <formula>6</formula>
      <formula>8</formula>
    </cfRule>
    <cfRule type="cellIs" dxfId="1" priority="16" operator="between">
      <formula>3</formula>
      <formula>5</formula>
    </cfRule>
    <cfRule type="cellIs" dxfId="0" priority="17" operator="between">
      <formula>1</formula>
      <formula>2</formula>
    </cfRule>
  </conditionalFormatting>
  <dataValidations xWindow="503" yWindow="435" count="5">
    <dataValidation type="list" allowBlank="1" showInputMessage="1" showErrorMessage="1" prompt="Select vulnerability" sqref="D13:D1400">
      <formula1>Vulnerabilities</formula1>
    </dataValidation>
    <dataValidation type="list" allowBlank="1" showInputMessage="1" showErrorMessage="1" prompt="Select Threat" sqref="I1344:I1400 I1336 I1324 I6:I1321 I1330:I1331">
      <formula1>Threats</formula1>
    </dataValidation>
    <dataValidation allowBlank="1" showInputMessage="1" showErrorMessage="1" sqref="E5:E1400 J5:J1400 G5:G1400"/>
    <dataValidation type="list" allowBlank="1" showInputMessage="1" showErrorMessage="1" prompt="Select Vulnerability" sqref="D6:D12">
      <formula1>Vulnerabilities</formula1>
    </dataValidation>
    <dataValidation type="list" allowBlank="1" showInputMessage="1" showErrorMessage="1" sqref="I1325:I1329 I1337:I1343 I1332:I1335 I1322:I1323">
      <formula1>Threats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theme="7" tint="0.39997558519241921"/>
  </sheetPr>
  <dimension ref="A1:AC42"/>
  <sheetViews>
    <sheetView topLeftCell="B19" zoomScaleNormal="100" workbookViewId="0">
      <selection activeCell="B34" sqref="B34:AB34"/>
    </sheetView>
  </sheetViews>
  <sheetFormatPr defaultColWidth="0" defaultRowHeight="15" zeroHeight="1"/>
  <cols>
    <col min="1" max="1" width="3.5703125" style="2" customWidth="1"/>
    <col min="2" max="2" width="20.28515625" style="2" customWidth="1"/>
    <col min="3" max="3" width="19.140625" style="2" customWidth="1"/>
    <col min="4" max="29" width="9.140625" style="2" customWidth="1"/>
    <col min="30" max="16384" width="9.140625" style="2" hidden="1"/>
  </cols>
  <sheetData>
    <row r="1" spans="2:27" ht="15" customHeight="1">
      <c r="B1" s="336" t="s">
        <v>270</v>
      </c>
      <c r="C1" s="336"/>
      <c r="D1" s="336"/>
      <c r="E1" s="336"/>
      <c r="F1" s="336"/>
      <c r="G1" s="336"/>
      <c r="H1" s="336"/>
      <c r="I1" s="336"/>
      <c r="J1" s="336"/>
      <c r="K1" s="336"/>
      <c r="L1" s="336"/>
      <c r="M1" s="336"/>
      <c r="N1" s="336"/>
      <c r="O1" s="336"/>
      <c r="P1" s="336"/>
      <c r="Q1" s="336"/>
      <c r="R1" s="336"/>
      <c r="S1" s="336"/>
      <c r="T1" s="336"/>
      <c r="U1" s="336"/>
      <c r="V1" s="336"/>
      <c r="W1" s="336"/>
      <c r="X1" s="336"/>
      <c r="Y1" s="336"/>
      <c r="Z1" s="336"/>
      <c r="AA1" s="336"/>
    </row>
    <row r="2" spans="2:27" ht="79.5" customHeight="1">
      <c r="B2" s="336"/>
      <c r="C2" s="336"/>
      <c r="D2" s="336"/>
      <c r="E2" s="336"/>
      <c r="F2" s="336"/>
      <c r="G2" s="336"/>
      <c r="H2" s="336"/>
      <c r="I2" s="336"/>
      <c r="J2" s="336"/>
      <c r="K2" s="336"/>
      <c r="L2" s="336"/>
      <c r="M2" s="336"/>
      <c r="N2" s="336"/>
      <c r="O2" s="336"/>
      <c r="P2" s="336"/>
      <c r="Q2" s="336"/>
      <c r="R2" s="336"/>
      <c r="S2" s="336"/>
      <c r="T2" s="336"/>
      <c r="U2" s="336"/>
      <c r="V2" s="336"/>
      <c r="W2" s="336"/>
      <c r="X2" s="336"/>
      <c r="Y2" s="336"/>
      <c r="Z2" s="336"/>
      <c r="AA2" s="336"/>
    </row>
    <row r="3" spans="2:27" ht="16.5" thickBot="1">
      <c r="B3" s="55"/>
      <c r="C3" s="55"/>
      <c r="D3" s="55"/>
      <c r="E3" s="55"/>
      <c r="F3" s="55"/>
      <c r="G3" s="55"/>
      <c r="H3" s="55"/>
      <c r="I3" s="55"/>
      <c r="J3" s="55"/>
      <c r="K3" s="55"/>
      <c r="L3" s="55"/>
      <c r="M3" s="55"/>
      <c r="N3" s="55"/>
      <c r="O3" s="55"/>
      <c r="P3" s="55"/>
      <c r="Q3" s="55"/>
      <c r="R3" s="55"/>
      <c r="S3" s="55"/>
      <c r="T3" s="55"/>
      <c r="U3" s="55"/>
      <c r="V3" s="55"/>
      <c r="W3" s="55"/>
      <c r="X3" s="55"/>
      <c r="Y3" s="55"/>
      <c r="Z3" s="55"/>
      <c r="AA3" s="55"/>
    </row>
    <row r="4" spans="2:27" ht="41.25" customHeight="1" thickBot="1">
      <c r="B4" s="348" t="s">
        <v>58</v>
      </c>
      <c r="C4" s="349"/>
    </row>
    <row r="5" spans="2:27" ht="15.75" thickBot="1">
      <c r="B5" s="3" t="s">
        <v>59</v>
      </c>
      <c r="C5" s="4" t="s">
        <v>60</v>
      </c>
    </row>
    <row r="6" spans="2:27" ht="15.75" thickBot="1">
      <c r="B6" s="5">
        <v>1</v>
      </c>
      <c r="C6" s="6" t="s">
        <v>43</v>
      </c>
    </row>
    <row r="7" spans="2:27" ht="15.75" thickBot="1">
      <c r="B7" s="5">
        <v>2</v>
      </c>
      <c r="C7" s="6" t="s">
        <v>57</v>
      </c>
    </row>
    <row r="8" spans="2:27" ht="15.75" thickBot="1">
      <c r="B8" s="5">
        <v>3</v>
      </c>
      <c r="C8" s="6" t="s">
        <v>56</v>
      </c>
    </row>
    <row r="9" spans="2:27" ht="15.75" thickBot="1">
      <c r="B9" s="5">
        <v>4</v>
      </c>
      <c r="C9" s="6" t="s">
        <v>55</v>
      </c>
    </row>
    <row r="10" spans="2:27" ht="15.75" thickBot="1">
      <c r="B10" s="5">
        <v>5</v>
      </c>
      <c r="C10" s="6" t="s">
        <v>61</v>
      </c>
    </row>
    <row r="11" spans="2:27" ht="15.75" thickBot="1"/>
    <row r="12" spans="2:27" ht="15.75" customHeight="1" thickBot="1">
      <c r="B12" s="348" t="s">
        <v>62</v>
      </c>
      <c r="C12" s="349"/>
    </row>
    <row r="13" spans="2:27" ht="15.75" thickBot="1">
      <c r="B13" s="3" t="s">
        <v>59</v>
      </c>
      <c r="C13" s="4" t="s">
        <v>47</v>
      </c>
    </row>
    <row r="14" spans="2:27" ht="15.75" thickBot="1">
      <c r="B14" s="5">
        <v>1</v>
      </c>
      <c r="C14" s="6" t="s">
        <v>43</v>
      </c>
    </row>
    <row r="15" spans="2:27" ht="15.75" thickBot="1">
      <c r="B15" s="5">
        <v>2</v>
      </c>
      <c r="C15" s="6" t="s">
        <v>57</v>
      </c>
    </row>
    <row r="16" spans="2:27" ht="15.75" thickBot="1">
      <c r="B16" s="5">
        <v>3</v>
      </c>
      <c r="C16" s="6" t="s">
        <v>56</v>
      </c>
    </row>
    <row r="17" spans="2:14" ht="15.75" thickBot="1">
      <c r="B17" s="5">
        <v>4</v>
      </c>
      <c r="C17" s="6" t="s">
        <v>55</v>
      </c>
    </row>
    <row r="18" spans="2:14" ht="15.75" thickBot="1">
      <c r="B18" s="5">
        <v>5</v>
      </c>
      <c r="C18" s="6" t="s">
        <v>61</v>
      </c>
    </row>
    <row r="19" spans="2:14" ht="15.75" thickBot="1"/>
    <row r="20" spans="2:14" ht="15.75" customHeight="1" thickBot="1">
      <c r="B20" s="348" t="s">
        <v>66</v>
      </c>
      <c r="C20" s="349"/>
    </row>
    <row r="21" spans="2:14" ht="15.75" thickBot="1">
      <c r="B21" s="3" t="s">
        <v>59</v>
      </c>
      <c r="C21" s="4" t="s">
        <v>47</v>
      </c>
    </row>
    <row r="22" spans="2:14" ht="15.75" thickBot="1">
      <c r="B22" s="5">
        <v>1</v>
      </c>
      <c r="C22" s="6" t="s">
        <v>43</v>
      </c>
    </row>
    <row r="23" spans="2:14" ht="15.75" thickBot="1">
      <c r="B23" s="5">
        <v>2</v>
      </c>
      <c r="C23" s="6" t="s">
        <v>57</v>
      </c>
    </row>
    <row r="24" spans="2:14" ht="15.75" thickBot="1">
      <c r="B24" s="5">
        <v>3</v>
      </c>
      <c r="C24" s="6" t="s">
        <v>56</v>
      </c>
    </row>
    <row r="25" spans="2:14" ht="15.75" thickBot="1">
      <c r="B25" s="5">
        <v>4</v>
      </c>
      <c r="C25" s="6" t="s">
        <v>55</v>
      </c>
    </row>
    <row r="26" spans="2:14" ht="15.75" thickBot="1">
      <c r="B26" s="5">
        <v>5</v>
      </c>
      <c r="C26" s="6" t="s">
        <v>61</v>
      </c>
    </row>
    <row r="27" spans="2:14" ht="15.75" thickBot="1"/>
    <row r="28" spans="2:14" ht="15.75" customHeight="1" thickBot="1">
      <c r="B28" s="324" t="s">
        <v>63</v>
      </c>
      <c r="C28" s="325"/>
      <c r="D28" s="325"/>
      <c r="E28" s="325"/>
      <c r="F28" s="325"/>
      <c r="G28" s="325"/>
      <c r="H28" s="325"/>
      <c r="I28" s="325"/>
      <c r="J28" s="325"/>
      <c r="K28" s="325"/>
      <c r="L28" s="325"/>
      <c r="M28" s="325"/>
      <c r="N28" s="326"/>
    </row>
    <row r="29" spans="2:14" ht="15.75" customHeight="1" thickBot="1">
      <c r="B29" s="350" t="s">
        <v>64</v>
      </c>
      <c r="C29" s="351"/>
      <c r="D29" s="351"/>
      <c r="E29" s="351"/>
      <c r="F29" s="351"/>
      <c r="G29" s="351"/>
      <c r="H29" s="346" t="s">
        <v>65</v>
      </c>
      <c r="I29" s="346"/>
      <c r="J29" s="346"/>
      <c r="K29" s="346"/>
      <c r="L29" s="346"/>
      <c r="M29" s="346"/>
      <c r="N29" s="347"/>
    </row>
    <row r="30" spans="2:14" ht="15.75" thickBot="1">
      <c r="B30" s="7">
        <v>1</v>
      </c>
      <c r="C30" s="6">
        <v>2</v>
      </c>
      <c r="D30" s="7">
        <v>3</v>
      </c>
      <c r="E30" s="7">
        <v>4</v>
      </c>
      <c r="F30" s="6">
        <v>5</v>
      </c>
      <c r="G30" s="7">
        <v>6</v>
      </c>
      <c r="H30" s="7">
        <v>7</v>
      </c>
      <c r="I30" s="6">
        <v>8</v>
      </c>
      <c r="J30" s="7">
        <v>9</v>
      </c>
      <c r="K30" s="7">
        <v>10</v>
      </c>
      <c r="L30" s="6">
        <v>11</v>
      </c>
      <c r="M30" s="7">
        <v>12</v>
      </c>
      <c r="N30" s="7">
        <v>13</v>
      </c>
    </row>
    <row r="31" spans="2:14" ht="15.75" thickBot="1">
      <c r="B31" s="322" t="s">
        <v>43</v>
      </c>
      <c r="C31" s="323"/>
      <c r="D31" s="337" t="s">
        <v>57</v>
      </c>
      <c r="E31" s="338"/>
      <c r="F31" s="339"/>
      <c r="G31" s="340" t="s">
        <v>56</v>
      </c>
      <c r="H31" s="340"/>
      <c r="I31" s="340"/>
      <c r="J31" s="341" t="s">
        <v>55</v>
      </c>
      <c r="K31" s="342"/>
      <c r="L31" s="343"/>
      <c r="M31" s="344" t="s">
        <v>61</v>
      </c>
      <c r="N31" s="345"/>
    </row>
    <row r="32" spans="2:14"/>
    <row r="33" spans="1:28" ht="15.75" thickBot="1"/>
    <row r="34" spans="1:28" ht="35.25" customHeight="1" thickBot="1">
      <c r="B34" s="327" t="s">
        <v>69</v>
      </c>
      <c r="C34" s="328"/>
      <c r="D34" s="328"/>
      <c r="E34" s="328"/>
      <c r="F34" s="328"/>
      <c r="G34" s="328"/>
      <c r="H34" s="328"/>
      <c r="I34" s="328"/>
      <c r="J34" s="328"/>
      <c r="K34" s="328"/>
      <c r="L34" s="328"/>
      <c r="M34" s="328"/>
      <c r="N34" s="328"/>
      <c r="O34" s="328"/>
      <c r="P34" s="328"/>
      <c r="Q34" s="328"/>
      <c r="R34" s="328"/>
      <c r="S34" s="328"/>
      <c r="T34" s="328"/>
      <c r="U34" s="328"/>
      <c r="V34" s="328"/>
      <c r="W34" s="328"/>
      <c r="X34" s="328"/>
      <c r="Y34" s="328"/>
      <c r="Z34" s="328"/>
      <c r="AA34" s="328"/>
      <c r="AB34" s="329"/>
    </row>
    <row r="35" spans="1:28" ht="26.25" customHeight="1" thickBot="1">
      <c r="A35" s="335"/>
      <c r="B35" s="330" t="s">
        <v>489</v>
      </c>
      <c r="C35" s="331"/>
      <c r="D35" s="332">
        <v>1</v>
      </c>
      <c r="E35" s="332"/>
      <c r="F35" s="332"/>
      <c r="G35" s="332"/>
      <c r="H35" s="333"/>
      <c r="I35" s="334">
        <v>2</v>
      </c>
      <c r="J35" s="332"/>
      <c r="K35" s="332"/>
      <c r="L35" s="332"/>
      <c r="M35" s="333"/>
      <c r="N35" s="334">
        <v>3</v>
      </c>
      <c r="O35" s="332"/>
      <c r="P35" s="332"/>
      <c r="Q35" s="332"/>
      <c r="R35" s="333"/>
      <c r="S35" s="334">
        <v>4</v>
      </c>
      <c r="T35" s="332"/>
      <c r="U35" s="332"/>
      <c r="V35" s="332"/>
      <c r="W35" s="333"/>
      <c r="X35" s="334">
        <v>5</v>
      </c>
      <c r="Y35" s="332"/>
      <c r="Z35" s="332"/>
      <c r="AA35" s="332"/>
      <c r="AB35" s="333"/>
    </row>
    <row r="36" spans="1:28" ht="26.25" customHeight="1" thickBot="1">
      <c r="A36" s="335"/>
      <c r="B36" s="352" t="s">
        <v>490</v>
      </c>
      <c r="C36" s="353"/>
      <c r="D36" s="310">
        <v>1</v>
      </c>
      <c r="E36" s="311">
        <v>2</v>
      </c>
      <c r="F36" s="311">
        <v>3</v>
      </c>
      <c r="G36" s="312">
        <v>4</v>
      </c>
      <c r="H36" s="313">
        <v>5</v>
      </c>
      <c r="I36" s="294">
        <v>1</v>
      </c>
      <c r="J36" s="291">
        <v>2</v>
      </c>
      <c r="K36" s="291">
        <v>3</v>
      </c>
      <c r="L36" s="292">
        <v>4</v>
      </c>
      <c r="M36" s="293">
        <v>5</v>
      </c>
      <c r="N36" s="294">
        <v>1</v>
      </c>
      <c r="O36" s="291">
        <v>2</v>
      </c>
      <c r="P36" s="291">
        <v>3</v>
      </c>
      <c r="Q36" s="292">
        <v>4</v>
      </c>
      <c r="R36" s="293">
        <v>5</v>
      </c>
      <c r="S36" s="294">
        <v>1</v>
      </c>
      <c r="T36" s="291">
        <v>2</v>
      </c>
      <c r="U36" s="291">
        <v>3</v>
      </c>
      <c r="V36" s="292">
        <v>4</v>
      </c>
      <c r="W36" s="293">
        <v>5</v>
      </c>
      <c r="X36" s="294">
        <v>1</v>
      </c>
      <c r="Y36" s="291">
        <v>2</v>
      </c>
      <c r="Z36" s="291">
        <v>3</v>
      </c>
      <c r="AA36" s="292">
        <v>4</v>
      </c>
      <c r="AB36" s="293">
        <v>5</v>
      </c>
    </row>
    <row r="37" spans="1:28" ht="15" customHeight="1">
      <c r="A37" s="335"/>
      <c r="B37" s="354" t="s">
        <v>67</v>
      </c>
      <c r="C37" s="307">
        <v>1</v>
      </c>
      <c r="D37" s="315">
        <v>0</v>
      </c>
      <c r="E37" s="316">
        <v>1</v>
      </c>
      <c r="F37" s="316">
        <v>2</v>
      </c>
      <c r="G37" s="316">
        <v>3</v>
      </c>
      <c r="H37" s="317">
        <v>4</v>
      </c>
      <c r="I37" s="290">
        <v>2</v>
      </c>
      <c r="J37" s="287">
        <v>3</v>
      </c>
      <c r="K37" s="287">
        <v>4</v>
      </c>
      <c r="L37" s="288">
        <v>5</v>
      </c>
      <c r="M37" s="289">
        <v>6</v>
      </c>
      <c r="N37" s="286">
        <v>3</v>
      </c>
      <c r="O37" s="287">
        <v>4</v>
      </c>
      <c r="P37" s="287">
        <v>5</v>
      </c>
      <c r="Q37" s="288">
        <v>6</v>
      </c>
      <c r="R37" s="289">
        <v>7</v>
      </c>
      <c r="S37" s="286">
        <v>4</v>
      </c>
      <c r="T37" s="287">
        <v>5</v>
      </c>
      <c r="U37" s="290">
        <v>6</v>
      </c>
      <c r="V37" s="287">
        <v>7</v>
      </c>
      <c r="W37" s="289">
        <v>8</v>
      </c>
      <c r="X37" s="286">
        <v>5</v>
      </c>
      <c r="Y37" s="287">
        <v>6</v>
      </c>
      <c r="Z37" s="290">
        <v>7</v>
      </c>
      <c r="AA37" s="287">
        <v>8</v>
      </c>
      <c r="AB37" s="289">
        <v>9</v>
      </c>
    </row>
    <row r="38" spans="1:28">
      <c r="A38" s="335"/>
      <c r="B38" s="355"/>
      <c r="C38" s="308">
        <v>2</v>
      </c>
      <c r="D38" s="295">
        <v>1</v>
      </c>
      <c r="E38" s="314">
        <v>2</v>
      </c>
      <c r="F38" s="314">
        <v>3</v>
      </c>
      <c r="G38" s="314">
        <v>4</v>
      </c>
      <c r="H38" s="318">
        <v>5</v>
      </c>
      <c r="I38" s="280">
        <v>3</v>
      </c>
      <c r="J38" s="277">
        <v>4</v>
      </c>
      <c r="K38" s="280">
        <v>5</v>
      </c>
      <c r="L38" s="277">
        <v>6</v>
      </c>
      <c r="M38" s="280">
        <v>7</v>
      </c>
      <c r="N38" s="276">
        <v>4</v>
      </c>
      <c r="O38" s="277">
        <v>5</v>
      </c>
      <c r="P38" s="280">
        <v>6</v>
      </c>
      <c r="Q38" s="277">
        <v>7</v>
      </c>
      <c r="R38" s="280">
        <v>8</v>
      </c>
      <c r="S38" s="276">
        <v>5</v>
      </c>
      <c r="T38" s="277">
        <v>6</v>
      </c>
      <c r="U38" s="280">
        <v>7</v>
      </c>
      <c r="V38" s="277">
        <v>8</v>
      </c>
      <c r="W38" s="279">
        <v>9</v>
      </c>
      <c r="X38" s="276">
        <v>6</v>
      </c>
      <c r="Y38" s="277">
        <v>7</v>
      </c>
      <c r="Z38" s="280">
        <v>8</v>
      </c>
      <c r="AA38" s="277">
        <v>9</v>
      </c>
      <c r="AB38" s="279">
        <v>10</v>
      </c>
    </row>
    <row r="39" spans="1:28">
      <c r="A39" s="335"/>
      <c r="B39" s="355"/>
      <c r="C39" s="308">
        <v>3</v>
      </c>
      <c r="D39" s="295">
        <v>2</v>
      </c>
      <c r="E39" s="314">
        <v>3</v>
      </c>
      <c r="F39" s="314">
        <v>4</v>
      </c>
      <c r="G39" s="314">
        <v>5</v>
      </c>
      <c r="H39" s="318">
        <v>6</v>
      </c>
      <c r="I39" s="280">
        <v>4</v>
      </c>
      <c r="J39" s="277">
        <v>5</v>
      </c>
      <c r="K39" s="277">
        <v>6</v>
      </c>
      <c r="L39" s="278">
        <v>7</v>
      </c>
      <c r="M39" s="279">
        <v>8</v>
      </c>
      <c r="N39" s="276">
        <v>5</v>
      </c>
      <c r="O39" s="277">
        <v>6</v>
      </c>
      <c r="P39" s="277">
        <v>7</v>
      </c>
      <c r="Q39" s="278">
        <v>8</v>
      </c>
      <c r="R39" s="279">
        <v>9</v>
      </c>
      <c r="S39" s="276">
        <v>6</v>
      </c>
      <c r="T39" s="277">
        <v>7</v>
      </c>
      <c r="U39" s="280">
        <v>8</v>
      </c>
      <c r="V39" s="277">
        <v>9</v>
      </c>
      <c r="W39" s="279">
        <v>10</v>
      </c>
      <c r="X39" s="276">
        <v>7</v>
      </c>
      <c r="Y39" s="277">
        <v>8</v>
      </c>
      <c r="Z39" s="280">
        <v>9</v>
      </c>
      <c r="AA39" s="277">
        <v>10</v>
      </c>
      <c r="AB39" s="279">
        <v>11</v>
      </c>
    </row>
    <row r="40" spans="1:28">
      <c r="A40" s="335"/>
      <c r="B40" s="355"/>
      <c r="C40" s="308">
        <v>4</v>
      </c>
      <c r="D40" s="276">
        <v>3</v>
      </c>
      <c r="E40" s="314">
        <v>4</v>
      </c>
      <c r="F40" s="277">
        <v>5</v>
      </c>
      <c r="G40" s="314">
        <v>6</v>
      </c>
      <c r="H40" s="279">
        <v>7</v>
      </c>
      <c r="I40" s="280">
        <v>5</v>
      </c>
      <c r="J40" s="277">
        <v>6</v>
      </c>
      <c r="K40" s="280">
        <v>7</v>
      </c>
      <c r="L40" s="277">
        <v>8</v>
      </c>
      <c r="M40" s="280">
        <v>9</v>
      </c>
      <c r="N40" s="276">
        <v>6</v>
      </c>
      <c r="O40" s="277">
        <v>7</v>
      </c>
      <c r="P40" s="280">
        <v>8</v>
      </c>
      <c r="Q40" s="277">
        <v>9</v>
      </c>
      <c r="R40" s="280">
        <v>10</v>
      </c>
      <c r="S40" s="276">
        <v>7</v>
      </c>
      <c r="T40" s="277">
        <v>8</v>
      </c>
      <c r="U40" s="280">
        <v>9</v>
      </c>
      <c r="V40" s="277">
        <v>10</v>
      </c>
      <c r="W40" s="279">
        <v>11</v>
      </c>
      <c r="X40" s="276">
        <v>8</v>
      </c>
      <c r="Y40" s="277">
        <v>9</v>
      </c>
      <c r="Z40" s="280">
        <v>10</v>
      </c>
      <c r="AA40" s="277">
        <v>11</v>
      </c>
      <c r="AB40" s="279">
        <v>12</v>
      </c>
    </row>
    <row r="41" spans="1:28" ht="15.75" thickBot="1">
      <c r="A41" s="335"/>
      <c r="B41" s="356"/>
      <c r="C41" s="309">
        <v>5</v>
      </c>
      <c r="D41" s="296">
        <v>4</v>
      </c>
      <c r="E41" s="319">
        <v>5</v>
      </c>
      <c r="F41" s="319">
        <v>6</v>
      </c>
      <c r="G41" s="319">
        <v>7</v>
      </c>
      <c r="H41" s="320">
        <v>8</v>
      </c>
      <c r="I41" s="285">
        <v>6</v>
      </c>
      <c r="J41" s="282">
        <v>7</v>
      </c>
      <c r="K41" s="282">
        <v>8</v>
      </c>
      <c r="L41" s="283">
        <v>9</v>
      </c>
      <c r="M41" s="284">
        <v>10</v>
      </c>
      <c r="N41" s="281">
        <v>7</v>
      </c>
      <c r="O41" s="282">
        <v>8</v>
      </c>
      <c r="P41" s="282">
        <v>9</v>
      </c>
      <c r="Q41" s="283">
        <v>10</v>
      </c>
      <c r="R41" s="284">
        <v>11</v>
      </c>
      <c r="S41" s="281">
        <v>8</v>
      </c>
      <c r="T41" s="282">
        <v>9</v>
      </c>
      <c r="U41" s="285">
        <v>10</v>
      </c>
      <c r="V41" s="282">
        <v>11</v>
      </c>
      <c r="W41" s="284">
        <v>12</v>
      </c>
      <c r="X41" s="281">
        <v>9</v>
      </c>
      <c r="Y41" s="282">
        <v>10</v>
      </c>
      <c r="Z41" s="285">
        <v>11</v>
      </c>
      <c r="AA41" s="282">
        <v>12</v>
      </c>
      <c r="AB41" s="284">
        <v>13</v>
      </c>
    </row>
    <row r="42" spans="1:28"/>
  </sheetData>
  <mergeCells count="22">
    <mergeCell ref="A35:A41"/>
    <mergeCell ref="N35:R35"/>
    <mergeCell ref="S35:W35"/>
    <mergeCell ref="X35:AB35"/>
    <mergeCell ref="B1:AA2"/>
    <mergeCell ref="D31:F31"/>
    <mergeCell ref="G31:I31"/>
    <mergeCell ref="J31:L31"/>
    <mergeCell ref="M31:N31"/>
    <mergeCell ref="H29:N29"/>
    <mergeCell ref="B4:C4"/>
    <mergeCell ref="B12:C12"/>
    <mergeCell ref="B20:C20"/>
    <mergeCell ref="B29:G29"/>
    <mergeCell ref="B36:C36"/>
    <mergeCell ref="B37:B41"/>
    <mergeCell ref="B31:C31"/>
    <mergeCell ref="B28:N28"/>
    <mergeCell ref="B34:AB34"/>
    <mergeCell ref="B35:C35"/>
    <mergeCell ref="D35:H35"/>
    <mergeCell ref="I35:M3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S47"/>
  <sheetViews>
    <sheetView zoomScaleNormal="100" workbookViewId="0">
      <pane xSplit="2" ySplit="5" topLeftCell="D6" activePane="bottomRight" state="frozen"/>
      <selection pane="topRight" activeCell="C1" sqref="C1"/>
      <selection pane="bottomLeft" activeCell="A6" sqref="A6"/>
      <selection pane="bottomRight" activeCell="D6" sqref="D6:E6"/>
    </sheetView>
  </sheetViews>
  <sheetFormatPr defaultColWidth="0" defaultRowHeight="12.75" zeroHeight="1"/>
  <cols>
    <col min="1" max="1" width="9.140625" style="8" customWidth="1"/>
    <col min="2" max="2" width="22" style="8" customWidth="1"/>
    <col min="3" max="3" width="26.5703125" style="8" customWidth="1"/>
    <col min="4" max="17" width="9.140625" style="8" customWidth="1"/>
    <col min="18" max="19" width="0" style="8" hidden="1" customWidth="1"/>
    <col min="20" max="16384" width="9.140625" style="8" hidden="1"/>
  </cols>
  <sheetData>
    <row r="1" spans="1:19" ht="22.5" customHeight="1">
      <c r="A1" s="361" t="s">
        <v>267</v>
      </c>
      <c r="B1" s="362"/>
      <c r="C1" s="362"/>
      <c r="D1" s="362"/>
      <c r="E1" s="362"/>
      <c r="F1" s="362"/>
      <c r="G1" s="362"/>
      <c r="H1" s="362"/>
      <c r="I1" s="362"/>
      <c r="J1" s="362"/>
      <c r="K1" s="362"/>
      <c r="L1" s="362"/>
      <c r="M1" s="362"/>
      <c r="N1" s="362"/>
      <c r="O1" s="362"/>
      <c r="P1" s="362"/>
      <c r="Q1" s="362"/>
    </row>
    <row r="2" spans="1:19" ht="22.5" customHeight="1">
      <c r="A2" s="362"/>
      <c r="B2" s="362"/>
      <c r="C2" s="362"/>
      <c r="D2" s="362"/>
      <c r="E2" s="362"/>
      <c r="F2" s="362"/>
      <c r="G2" s="362"/>
      <c r="H2" s="362"/>
      <c r="I2" s="362"/>
      <c r="J2" s="362"/>
      <c r="K2" s="362"/>
      <c r="L2" s="362"/>
      <c r="M2" s="362"/>
      <c r="N2" s="362"/>
      <c r="O2" s="362"/>
      <c r="P2" s="362"/>
      <c r="Q2" s="362"/>
    </row>
    <row r="3" spans="1:19" ht="24" customHeight="1" thickBot="1">
      <c r="A3" s="363"/>
      <c r="B3" s="363"/>
      <c r="C3" s="363"/>
      <c r="D3" s="363"/>
      <c r="E3" s="363"/>
      <c r="F3" s="363"/>
      <c r="G3" s="363"/>
      <c r="H3" s="363"/>
      <c r="I3" s="363"/>
      <c r="J3" s="363"/>
      <c r="K3" s="363"/>
      <c r="L3" s="363"/>
      <c r="M3" s="363"/>
      <c r="N3" s="363"/>
      <c r="O3" s="363"/>
      <c r="P3" s="363"/>
      <c r="Q3" s="363"/>
    </row>
    <row r="4" spans="1:19" ht="12.75" customHeight="1" thickBot="1">
      <c r="A4" s="9" t="s">
        <v>239</v>
      </c>
      <c r="B4" s="10" t="s">
        <v>48</v>
      </c>
      <c r="C4" s="11" t="s">
        <v>49</v>
      </c>
      <c r="D4" s="364" t="s">
        <v>70</v>
      </c>
      <c r="E4" s="365"/>
      <c r="F4" s="23" t="s">
        <v>59</v>
      </c>
      <c r="G4" s="366" t="s">
        <v>268</v>
      </c>
      <c r="H4" s="367"/>
      <c r="I4" s="367"/>
      <c r="J4" s="367"/>
      <c r="K4" s="367"/>
      <c r="L4" s="367"/>
      <c r="M4" s="367"/>
      <c r="N4" s="367"/>
      <c r="O4" s="367"/>
      <c r="P4" s="367"/>
      <c r="Q4" s="368"/>
    </row>
    <row r="5" spans="1:19" ht="13.5" customHeight="1" thickBot="1">
      <c r="A5" s="369" t="s">
        <v>53</v>
      </c>
      <c r="B5" s="370"/>
      <c r="C5" s="370"/>
      <c r="D5" s="370"/>
      <c r="E5" s="370"/>
      <c r="F5" s="371"/>
      <c r="G5" s="51" t="s">
        <v>71</v>
      </c>
      <c r="H5" s="51" t="s">
        <v>72</v>
      </c>
      <c r="I5" s="51" t="s">
        <v>73</v>
      </c>
      <c r="J5" s="51" t="s">
        <v>74</v>
      </c>
      <c r="K5" s="51" t="s">
        <v>75</v>
      </c>
      <c r="L5" s="51" t="s">
        <v>76</v>
      </c>
      <c r="M5" s="51" t="s">
        <v>77</v>
      </c>
      <c r="N5" s="51" t="s">
        <v>78</v>
      </c>
      <c r="O5" s="51" t="s">
        <v>79</v>
      </c>
      <c r="P5" s="51" t="s">
        <v>80</v>
      </c>
      <c r="Q5" s="51" t="s">
        <v>81</v>
      </c>
    </row>
    <row r="6" spans="1:19" ht="34.5" thickBot="1">
      <c r="A6" s="12" t="s">
        <v>82</v>
      </c>
      <c r="B6" s="13" t="s">
        <v>342</v>
      </c>
      <c r="C6" s="14" t="s">
        <v>341</v>
      </c>
      <c r="D6" s="357" t="s">
        <v>349</v>
      </c>
      <c r="E6" s="358"/>
      <c r="F6" s="59">
        <f>MAX(G6:Q6)</f>
        <v>4.2</v>
      </c>
      <c r="G6" s="56">
        <v>2.4</v>
      </c>
      <c r="H6" s="57">
        <v>4.2</v>
      </c>
      <c r="I6" s="57">
        <v>2.4</v>
      </c>
      <c r="J6" s="57">
        <v>2</v>
      </c>
      <c r="K6" s="57">
        <v>3</v>
      </c>
      <c r="L6" s="57">
        <v>3.4</v>
      </c>
      <c r="M6" s="57">
        <v>3</v>
      </c>
      <c r="N6" s="57">
        <v>4.2</v>
      </c>
      <c r="O6" s="57">
        <v>2.4</v>
      </c>
      <c r="P6" s="57">
        <v>3</v>
      </c>
      <c r="Q6" s="58">
        <v>2.8</v>
      </c>
    </row>
    <row r="7" spans="1:19" ht="34.5" thickBot="1">
      <c r="A7" s="12" t="s">
        <v>83</v>
      </c>
      <c r="B7" s="15" t="s">
        <v>84</v>
      </c>
      <c r="C7" s="16" t="s">
        <v>360</v>
      </c>
      <c r="D7" s="357" t="s">
        <v>350</v>
      </c>
      <c r="E7" s="358"/>
      <c r="F7" s="59">
        <f t="shared" ref="F7:F25" si="0">MAX(G7:Q7)</f>
        <v>4.2</v>
      </c>
      <c r="G7" s="60">
        <v>2</v>
      </c>
      <c r="H7" s="52">
        <v>4</v>
      </c>
      <c r="I7" s="52">
        <v>2.8</v>
      </c>
      <c r="J7" s="52">
        <v>2</v>
      </c>
      <c r="K7" s="52">
        <v>3.4</v>
      </c>
      <c r="L7" s="52">
        <v>4</v>
      </c>
      <c r="M7" s="52">
        <v>3</v>
      </c>
      <c r="N7" s="52">
        <v>4.2</v>
      </c>
      <c r="O7" s="52">
        <v>1.8</v>
      </c>
      <c r="P7" s="52">
        <v>3.4</v>
      </c>
      <c r="Q7" s="61">
        <v>2.6</v>
      </c>
    </row>
    <row r="8" spans="1:19" ht="34.5" thickBot="1">
      <c r="A8" s="12" t="s">
        <v>85</v>
      </c>
      <c r="B8" s="17" t="s">
        <v>86</v>
      </c>
      <c r="C8" s="16" t="s">
        <v>343</v>
      </c>
      <c r="D8" s="357" t="s">
        <v>87</v>
      </c>
      <c r="E8" s="358"/>
      <c r="F8" s="59">
        <f t="shared" si="0"/>
        <v>3.4</v>
      </c>
      <c r="G8" s="60">
        <v>2</v>
      </c>
      <c r="H8" s="52">
        <v>3.4</v>
      </c>
      <c r="I8" s="52">
        <v>1.6</v>
      </c>
      <c r="J8" s="52">
        <v>1.4</v>
      </c>
      <c r="K8" s="52">
        <v>1.8</v>
      </c>
      <c r="L8" s="52">
        <v>2.2000000000000002</v>
      </c>
      <c r="M8" s="52">
        <v>3.4</v>
      </c>
      <c r="N8" s="52">
        <v>3</v>
      </c>
      <c r="O8" s="52">
        <v>1.8</v>
      </c>
      <c r="P8" s="52">
        <v>3</v>
      </c>
      <c r="Q8" s="61">
        <v>3.2</v>
      </c>
    </row>
    <row r="9" spans="1:19" ht="34.5" thickBot="1">
      <c r="A9" s="12" t="s">
        <v>88</v>
      </c>
      <c r="B9" s="13" t="s">
        <v>89</v>
      </c>
      <c r="C9" s="16" t="s">
        <v>347</v>
      </c>
      <c r="D9" s="357" t="s">
        <v>90</v>
      </c>
      <c r="E9" s="358"/>
      <c r="F9" s="59">
        <f t="shared" si="0"/>
        <v>3.8</v>
      </c>
      <c r="G9" s="60">
        <v>1.8</v>
      </c>
      <c r="H9" s="52">
        <v>3.4</v>
      </c>
      <c r="I9" s="52">
        <v>1.4</v>
      </c>
      <c r="J9" s="52">
        <v>1.4</v>
      </c>
      <c r="K9" s="52">
        <v>1.6</v>
      </c>
      <c r="L9" s="52">
        <v>2.2000000000000002</v>
      </c>
      <c r="M9" s="52">
        <v>2.4</v>
      </c>
      <c r="N9" s="52">
        <v>3.8</v>
      </c>
      <c r="O9" s="52">
        <v>2</v>
      </c>
      <c r="P9" s="52">
        <v>2.2000000000000002</v>
      </c>
      <c r="Q9" s="61">
        <v>2.2000000000000002</v>
      </c>
    </row>
    <row r="10" spans="1:19" ht="90.75" thickBot="1">
      <c r="A10" s="18" t="s">
        <v>91</v>
      </c>
      <c r="B10" s="19" t="s">
        <v>92</v>
      </c>
      <c r="C10" s="16" t="s">
        <v>344</v>
      </c>
      <c r="D10" s="357" t="s">
        <v>93</v>
      </c>
      <c r="E10" s="358"/>
      <c r="F10" s="59">
        <f t="shared" si="0"/>
        <v>4</v>
      </c>
      <c r="G10" s="60">
        <v>2.2000000000000002</v>
      </c>
      <c r="H10" s="52">
        <v>4</v>
      </c>
      <c r="I10" s="52">
        <v>2.8</v>
      </c>
      <c r="J10" s="52">
        <v>1.8</v>
      </c>
      <c r="K10" s="52">
        <v>3.2</v>
      </c>
      <c r="L10" s="52">
        <v>4</v>
      </c>
      <c r="M10" s="52">
        <v>3</v>
      </c>
      <c r="N10" s="52">
        <v>4</v>
      </c>
      <c r="O10" s="52">
        <v>1.8</v>
      </c>
      <c r="P10" s="52">
        <v>4</v>
      </c>
      <c r="Q10" s="52">
        <v>2.4</v>
      </c>
      <c r="R10" s="359"/>
      <c r="S10" s="360"/>
    </row>
    <row r="11" spans="1:19" ht="214.5" thickBot="1">
      <c r="A11" s="18" t="s">
        <v>94</v>
      </c>
      <c r="B11" s="20" t="s">
        <v>95</v>
      </c>
      <c r="C11" s="16" t="s">
        <v>96</v>
      </c>
      <c r="D11" s="357" t="s">
        <v>352</v>
      </c>
      <c r="E11" s="358"/>
      <c r="F11" s="59">
        <f t="shared" si="0"/>
        <v>4.2</v>
      </c>
      <c r="G11" s="60">
        <v>2.2000000000000002</v>
      </c>
      <c r="H11" s="52">
        <v>4.2</v>
      </c>
      <c r="I11" s="52">
        <v>2.4</v>
      </c>
      <c r="J11" s="52">
        <v>2.4</v>
      </c>
      <c r="K11" s="52">
        <v>1.8</v>
      </c>
      <c r="L11" s="52">
        <v>3</v>
      </c>
      <c r="M11" s="52">
        <v>2.8</v>
      </c>
      <c r="N11" s="52">
        <v>4</v>
      </c>
      <c r="O11" s="52">
        <v>3.2</v>
      </c>
      <c r="P11" s="52">
        <v>3.4</v>
      </c>
      <c r="Q11" s="52">
        <v>3.2</v>
      </c>
    </row>
    <row r="12" spans="1:19" ht="79.5" thickBot="1">
      <c r="A12" s="18" t="s">
        <v>97</v>
      </c>
      <c r="B12" s="20" t="s">
        <v>98</v>
      </c>
      <c r="C12" s="16" t="s">
        <v>351</v>
      </c>
      <c r="D12" s="357" t="s">
        <v>99</v>
      </c>
      <c r="E12" s="358"/>
      <c r="F12" s="59">
        <f t="shared" si="0"/>
        <v>4.5999999999999996</v>
      </c>
      <c r="G12" s="60">
        <v>4.5999999999999996</v>
      </c>
      <c r="H12" s="52">
        <v>2.4</v>
      </c>
      <c r="I12" s="52">
        <v>2.8</v>
      </c>
      <c r="J12" s="52">
        <v>2.4</v>
      </c>
      <c r="K12" s="52">
        <v>2.4</v>
      </c>
      <c r="L12" s="52">
        <v>2.2000000000000002</v>
      </c>
      <c r="M12" s="52">
        <v>2</v>
      </c>
      <c r="N12" s="52">
        <v>3.2</v>
      </c>
      <c r="O12" s="52">
        <v>2.4</v>
      </c>
      <c r="P12" s="52">
        <v>3.6</v>
      </c>
      <c r="Q12" s="61">
        <v>1.8</v>
      </c>
    </row>
    <row r="13" spans="1:19" ht="79.5" thickBot="1">
      <c r="A13" s="18" t="s">
        <v>100</v>
      </c>
      <c r="B13" s="20" t="s">
        <v>101</v>
      </c>
      <c r="C13" s="16" t="s">
        <v>269</v>
      </c>
      <c r="D13" s="357" t="s">
        <v>102</v>
      </c>
      <c r="E13" s="358"/>
      <c r="F13" s="59">
        <f t="shared" si="0"/>
        <v>3</v>
      </c>
      <c r="G13" s="60">
        <v>2.4</v>
      </c>
      <c r="H13" s="52">
        <v>2.6</v>
      </c>
      <c r="I13" s="52">
        <v>2.4</v>
      </c>
      <c r="J13" s="52">
        <v>1.8</v>
      </c>
      <c r="K13" s="52">
        <v>3</v>
      </c>
      <c r="L13" s="52">
        <v>3</v>
      </c>
      <c r="M13" s="52">
        <v>1.4</v>
      </c>
      <c r="N13" s="52">
        <v>3</v>
      </c>
      <c r="O13" s="52">
        <v>1.6</v>
      </c>
      <c r="P13" s="52">
        <v>2.8</v>
      </c>
      <c r="Q13" s="61">
        <v>1.6</v>
      </c>
    </row>
    <row r="14" spans="1:19" ht="34.5" thickBot="1">
      <c r="A14" s="18" t="s">
        <v>103</v>
      </c>
      <c r="B14" s="20" t="s">
        <v>104</v>
      </c>
      <c r="C14" s="16" t="s">
        <v>105</v>
      </c>
      <c r="D14" s="357" t="s">
        <v>106</v>
      </c>
      <c r="E14" s="358"/>
      <c r="F14" s="59">
        <f t="shared" si="0"/>
        <v>4</v>
      </c>
      <c r="G14" s="60">
        <v>1.6</v>
      </c>
      <c r="H14" s="52">
        <v>2.6</v>
      </c>
      <c r="I14" s="52">
        <v>1.6</v>
      </c>
      <c r="J14" s="52">
        <v>1.2</v>
      </c>
      <c r="K14" s="52">
        <v>1.6</v>
      </c>
      <c r="L14" s="52">
        <v>4</v>
      </c>
      <c r="M14" s="52">
        <v>2</v>
      </c>
      <c r="N14" s="52">
        <v>2.8</v>
      </c>
      <c r="O14" s="52">
        <v>2.2000000000000002</v>
      </c>
      <c r="P14" s="52">
        <v>3</v>
      </c>
      <c r="Q14" s="61">
        <v>1.6</v>
      </c>
    </row>
    <row r="15" spans="1:19" ht="23.25" thickBot="1">
      <c r="A15" s="18" t="s">
        <v>107</v>
      </c>
      <c r="B15" s="20" t="s">
        <v>108</v>
      </c>
      <c r="C15" s="16" t="s">
        <v>109</v>
      </c>
      <c r="D15" s="357" t="s">
        <v>110</v>
      </c>
      <c r="E15" s="358"/>
      <c r="F15" s="59">
        <f t="shared" si="0"/>
        <v>3.8</v>
      </c>
      <c r="G15" s="60">
        <v>2.2000000000000002</v>
      </c>
      <c r="H15" s="52">
        <v>3.8</v>
      </c>
      <c r="I15" s="52">
        <v>2.4</v>
      </c>
      <c r="J15" s="52">
        <v>1.6</v>
      </c>
      <c r="K15" s="52">
        <v>1.8</v>
      </c>
      <c r="L15" s="52">
        <v>2.2000000000000002</v>
      </c>
      <c r="M15" s="52">
        <v>3.6</v>
      </c>
      <c r="N15" s="52">
        <v>3.6</v>
      </c>
      <c r="O15" s="52">
        <v>2.2000000000000002</v>
      </c>
      <c r="P15" s="52">
        <v>3.6</v>
      </c>
      <c r="Q15" s="61">
        <v>3.4</v>
      </c>
    </row>
    <row r="16" spans="1:19" ht="34.5" thickBot="1">
      <c r="A16" s="18" t="s">
        <v>111</v>
      </c>
      <c r="B16" s="20" t="s">
        <v>112</v>
      </c>
      <c r="C16" s="16" t="s">
        <v>113</v>
      </c>
      <c r="D16" s="357" t="s">
        <v>114</v>
      </c>
      <c r="E16" s="358"/>
      <c r="F16" s="59">
        <f t="shared" si="0"/>
        <v>3</v>
      </c>
      <c r="G16" s="60">
        <v>1.6</v>
      </c>
      <c r="H16" s="52">
        <v>3</v>
      </c>
      <c r="I16" s="52">
        <v>1.8</v>
      </c>
      <c r="J16" s="52">
        <v>1.4</v>
      </c>
      <c r="K16" s="52">
        <v>1.2</v>
      </c>
      <c r="L16" s="52">
        <v>2</v>
      </c>
      <c r="M16" s="52">
        <v>2.4</v>
      </c>
      <c r="N16" s="52">
        <v>3</v>
      </c>
      <c r="O16" s="52">
        <v>2</v>
      </c>
      <c r="P16" s="52">
        <v>2.4</v>
      </c>
      <c r="Q16" s="61">
        <v>1.6</v>
      </c>
    </row>
    <row r="17" spans="1:17" ht="42.75" customHeight="1" thickBot="1">
      <c r="A17" s="18" t="s">
        <v>115</v>
      </c>
      <c r="B17" s="20" t="s">
        <v>116</v>
      </c>
      <c r="C17" s="16" t="s">
        <v>117</v>
      </c>
      <c r="D17" s="357" t="s">
        <v>346</v>
      </c>
      <c r="E17" s="358"/>
      <c r="F17" s="59">
        <f t="shared" si="0"/>
        <v>3</v>
      </c>
      <c r="G17" s="60">
        <v>2</v>
      </c>
      <c r="H17" s="52">
        <v>3</v>
      </c>
      <c r="I17" s="52">
        <v>2.6</v>
      </c>
      <c r="J17" s="52">
        <v>1.8</v>
      </c>
      <c r="K17" s="52">
        <v>2.4</v>
      </c>
      <c r="L17" s="52">
        <v>2.4</v>
      </c>
      <c r="M17" s="52">
        <v>2</v>
      </c>
      <c r="N17" s="52">
        <v>2</v>
      </c>
      <c r="O17" s="52">
        <v>1.4</v>
      </c>
      <c r="P17" s="52">
        <v>2.6</v>
      </c>
      <c r="Q17" s="61">
        <v>1.6</v>
      </c>
    </row>
    <row r="18" spans="1:17" ht="34.5" thickBot="1">
      <c r="A18" s="18" t="s">
        <v>118</v>
      </c>
      <c r="B18" s="20" t="s">
        <v>119</v>
      </c>
      <c r="C18" s="16" t="s">
        <v>120</v>
      </c>
      <c r="D18" s="357" t="s">
        <v>121</v>
      </c>
      <c r="E18" s="358"/>
      <c r="F18" s="59">
        <f t="shared" si="0"/>
        <v>4</v>
      </c>
      <c r="G18" s="60">
        <v>2.2000000000000002</v>
      </c>
      <c r="H18" s="52">
        <v>4</v>
      </c>
      <c r="I18" s="52">
        <v>2.8</v>
      </c>
      <c r="J18" s="52">
        <v>2.2000000000000002</v>
      </c>
      <c r="K18" s="52">
        <v>2</v>
      </c>
      <c r="L18" s="52">
        <v>2.4</v>
      </c>
      <c r="M18" s="52">
        <v>2.6</v>
      </c>
      <c r="N18" s="52">
        <v>3.2</v>
      </c>
      <c r="O18" s="52">
        <v>2.8</v>
      </c>
      <c r="P18" s="52">
        <v>4</v>
      </c>
      <c r="Q18" s="61">
        <v>2.4</v>
      </c>
    </row>
    <row r="19" spans="1:17" ht="45.75" thickBot="1">
      <c r="A19" s="18" t="s">
        <v>122</v>
      </c>
      <c r="B19" s="20" t="s">
        <v>123</v>
      </c>
      <c r="C19" s="21" t="s">
        <v>124</v>
      </c>
      <c r="D19" s="357" t="s">
        <v>345</v>
      </c>
      <c r="E19" s="358"/>
      <c r="F19" s="59">
        <f t="shared" si="0"/>
        <v>4.2</v>
      </c>
      <c r="G19" s="60">
        <v>2.6</v>
      </c>
      <c r="H19" s="52">
        <v>3.2</v>
      </c>
      <c r="I19" s="52">
        <v>4.2</v>
      </c>
      <c r="J19" s="52">
        <v>3.6</v>
      </c>
      <c r="K19" s="52">
        <v>3.8</v>
      </c>
      <c r="L19" s="52">
        <v>3.2</v>
      </c>
      <c r="M19" s="52">
        <v>1.8</v>
      </c>
      <c r="N19" s="52">
        <v>2.4</v>
      </c>
      <c r="O19" s="52">
        <v>2.4</v>
      </c>
      <c r="P19" s="52">
        <v>3.6</v>
      </c>
      <c r="Q19" s="61">
        <v>2.2000000000000002</v>
      </c>
    </row>
    <row r="20" spans="1:17" ht="45.75" thickBot="1">
      <c r="A20" s="18" t="s">
        <v>126</v>
      </c>
      <c r="B20" s="20" t="s">
        <v>127</v>
      </c>
      <c r="C20" s="21" t="s">
        <v>361</v>
      </c>
      <c r="D20" s="357" t="s">
        <v>128</v>
      </c>
      <c r="E20" s="358"/>
      <c r="F20" s="59">
        <f t="shared" si="0"/>
        <v>3.8</v>
      </c>
      <c r="G20" s="60">
        <v>2.2000000000000002</v>
      </c>
      <c r="H20" s="52">
        <v>2.8</v>
      </c>
      <c r="I20" s="52">
        <v>3.8</v>
      </c>
      <c r="J20" s="52">
        <v>3.2</v>
      </c>
      <c r="K20" s="52">
        <v>3.2</v>
      </c>
      <c r="L20" s="52">
        <v>1.2</v>
      </c>
      <c r="M20" s="52">
        <v>2.4</v>
      </c>
      <c r="N20" s="52">
        <v>2.6</v>
      </c>
      <c r="O20" s="52">
        <v>2.2000000000000002</v>
      </c>
      <c r="P20" s="52">
        <v>3</v>
      </c>
      <c r="Q20" s="61">
        <v>2.6</v>
      </c>
    </row>
    <row r="21" spans="1:17" ht="34.5" thickBot="1">
      <c r="A21" s="18" t="s">
        <v>129</v>
      </c>
      <c r="B21" s="19" t="s">
        <v>130</v>
      </c>
      <c r="C21" s="16" t="s">
        <v>131</v>
      </c>
      <c r="D21" s="357" t="s">
        <v>132</v>
      </c>
      <c r="E21" s="358"/>
      <c r="F21" s="59">
        <f t="shared" si="0"/>
        <v>2.4</v>
      </c>
      <c r="G21" s="60">
        <v>1.2</v>
      </c>
      <c r="H21" s="52">
        <v>2.4</v>
      </c>
      <c r="I21" s="52">
        <v>2</v>
      </c>
      <c r="J21" s="52">
        <v>1.8</v>
      </c>
      <c r="K21" s="52">
        <v>1</v>
      </c>
      <c r="L21" s="52">
        <v>2</v>
      </c>
      <c r="M21" s="52">
        <v>1.6</v>
      </c>
      <c r="N21" s="52">
        <v>2</v>
      </c>
      <c r="O21" s="52">
        <v>1.6</v>
      </c>
      <c r="P21" s="52">
        <v>1.4</v>
      </c>
      <c r="Q21" s="61">
        <v>1.4</v>
      </c>
    </row>
    <row r="22" spans="1:17" ht="13.5" thickBot="1">
      <c r="A22" s="18" t="s">
        <v>133</v>
      </c>
      <c r="B22" s="13" t="s">
        <v>134</v>
      </c>
      <c r="C22" s="16" t="s">
        <v>135</v>
      </c>
      <c r="D22" s="357" t="s">
        <v>136</v>
      </c>
      <c r="E22" s="358"/>
      <c r="F22" s="59">
        <f t="shared" si="0"/>
        <v>3</v>
      </c>
      <c r="G22" s="60">
        <v>2</v>
      </c>
      <c r="H22" s="52">
        <v>3</v>
      </c>
      <c r="I22" s="52">
        <v>2.4</v>
      </c>
      <c r="J22" s="52">
        <v>1.8</v>
      </c>
      <c r="K22" s="52">
        <v>1.2</v>
      </c>
      <c r="L22" s="52">
        <v>2.2000000000000002</v>
      </c>
      <c r="M22" s="52">
        <v>2.2000000000000002</v>
      </c>
      <c r="N22" s="52">
        <v>2.8</v>
      </c>
      <c r="O22" s="52">
        <v>2</v>
      </c>
      <c r="P22" s="52">
        <v>2.4</v>
      </c>
      <c r="Q22" s="61">
        <v>2</v>
      </c>
    </row>
    <row r="23" spans="1:17" ht="13.5" thickBot="1">
      <c r="A23" s="18" t="s">
        <v>137</v>
      </c>
      <c r="B23" s="20" t="s">
        <v>138</v>
      </c>
      <c r="C23" s="16" t="s">
        <v>139</v>
      </c>
      <c r="D23" s="357" t="s">
        <v>87</v>
      </c>
      <c r="E23" s="358"/>
      <c r="F23" s="59">
        <f t="shared" si="0"/>
        <v>3.2</v>
      </c>
      <c r="G23" s="60">
        <v>2</v>
      </c>
      <c r="H23" s="52">
        <v>3</v>
      </c>
      <c r="I23" s="52">
        <v>1.8</v>
      </c>
      <c r="J23" s="52">
        <v>1.6</v>
      </c>
      <c r="K23" s="52">
        <v>1.8</v>
      </c>
      <c r="L23" s="52">
        <v>3</v>
      </c>
      <c r="M23" s="52">
        <v>2.6</v>
      </c>
      <c r="N23" s="52">
        <v>3.2</v>
      </c>
      <c r="O23" s="52">
        <v>2.4</v>
      </c>
      <c r="P23" s="52">
        <v>2.2000000000000002</v>
      </c>
      <c r="Q23" s="61">
        <v>2</v>
      </c>
    </row>
    <row r="24" spans="1:17" ht="34.5" thickBot="1">
      <c r="A24" s="18" t="s">
        <v>140</v>
      </c>
      <c r="B24" s="20" t="s">
        <v>141</v>
      </c>
      <c r="C24" s="16" t="s">
        <v>142</v>
      </c>
      <c r="D24" s="357" t="s">
        <v>143</v>
      </c>
      <c r="E24" s="358"/>
      <c r="F24" s="59">
        <f t="shared" si="0"/>
        <v>3.4</v>
      </c>
      <c r="G24" s="60">
        <v>1.4</v>
      </c>
      <c r="H24" s="52">
        <v>2.8</v>
      </c>
      <c r="I24" s="52">
        <v>1.8</v>
      </c>
      <c r="J24" s="52">
        <v>1.4</v>
      </c>
      <c r="K24" s="52">
        <v>1.4</v>
      </c>
      <c r="L24" s="52">
        <v>2.4</v>
      </c>
      <c r="M24" s="52">
        <v>3.2</v>
      </c>
      <c r="N24" s="52">
        <v>2.8</v>
      </c>
      <c r="O24" s="52">
        <v>2.4</v>
      </c>
      <c r="P24" s="52">
        <v>1.8</v>
      </c>
      <c r="Q24" s="61">
        <v>3.4</v>
      </c>
    </row>
    <row r="25" spans="1:17" ht="13.5" thickBot="1">
      <c r="A25" s="161" t="s">
        <v>144</v>
      </c>
      <c r="B25" s="20" t="s">
        <v>355</v>
      </c>
      <c r="C25" s="21" t="s">
        <v>356</v>
      </c>
      <c r="D25" s="357" t="s">
        <v>357</v>
      </c>
      <c r="E25" s="358"/>
      <c r="F25" s="59">
        <f t="shared" si="0"/>
        <v>4</v>
      </c>
      <c r="G25" s="62">
        <v>3</v>
      </c>
      <c r="H25" s="63">
        <v>3</v>
      </c>
      <c r="I25" s="63">
        <v>1</v>
      </c>
      <c r="J25" s="63">
        <v>1</v>
      </c>
      <c r="K25" s="63">
        <v>1</v>
      </c>
      <c r="L25" s="63">
        <v>4</v>
      </c>
      <c r="M25" s="63">
        <v>2</v>
      </c>
      <c r="N25" s="63">
        <v>4</v>
      </c>
      <c r="O25" s="63">
        <v>1</v>
      </c>
      <c r="P25" s="63">
        <v>1</v>
      </c>
      <c r="Q25" s="64">
        <v>3</v>
      </c>
    </row>
    <row r="26" spans="1:17"/>
    <row r="27" spans="1:17" ht="13.5" hidden="1" thickBot="1"/>
    <row r="28" spans="1:17" ht="13.5" hidden="1" thickBot="1">
      <c r="B28" s="122" t="s">
        <v>82</v>
      </c>
      <c r="C28" s="160">
        <f>F6</f>
        <v>4.2</v>
      </c>
      <c r="E28" s="8" t="str">
        <f>CONCATENATE(A6,". ",B6)</f>
        <v>A1. Automated reservation, check-in and boarding procedure</v>
      </c>
    </row>
    <row r="29" spans="1:17" ht="13.5" hidden="1" thickBot="1">
      <c r="B29" s="122" t="s">
        <v>83</v>
      </c>
      <c r="C29" s="160">
        <f t="shared" ref="C29:C47" si="1">F7</f>
        <v>4.2</v>
      </c>
      <c r="E29" s="8" t="str">
        <f t="shared" ref="E29:E47" si="2">CONCATENATE(A7,". ",B7)</f>
        <v>A2. Electronic visa issuing process</v>
      </c>
    </row>
    <row r="30" spans="1:17" ht="13.5" hidden="1" thickBot="1">
      <c r="B30" s="122" t="s">
        <v>85</v>
      </c>
      <c r="C30" s="160">
        <f t="shared" si="1"/>
        <v>3.4</v>
      </c>
      <c r="E30" s="8" t="str">
        <f t="shared" si="2"/>
        <v>A3. Luggage and goods handling</v>
      </c>
    </row>
    <row r="31" spans="1:17" ht="13.5" hidden="1" thickBot="1">
      <c r="B31" s="122" t="s">
        <v>88</v>
      </c>
      <c r="C31" s="160">
        <f t="shared" si="1"/>
        <v>3.8</v>
      </c>
      <c r="E31" s="8" t="str">
        <f t="shared" si="2"/>
        <v>A4. Automated traffic management</v>
      </c>
    </row>
    <row r="32" spans="1:17" ht="13.5" hidden="1" thickBot="1">
      <c r="B32" s="123" t="s">
        <v>91</v>
      </c>
      <c r="C32" s="160">
        <f t="shared" si="1"/>
        <v>4</v>
      </c>
      <c r="E32" s="8" t="str">
        <f t="shared" si="2"/>
        <v>A5. Passports and National ID cards</v>
      </c>
    </row>
    <row r="33" spans="2:5" ht="13.5" hidden="1" thickBot="1">
      <c r="B33" s="123" t="s">
        <v>94</v>
      </c>
      <c r="C33" s="160">
        <f t="shared" si="1"/>
        <v>4.2</v>
      </c>
      <c r="E33" s="8" t="str">
        <f t="shared" si="2"/>
        <v>A6. Mobile ‘smart’ devices</v>
      </c>
    </row>
    <row r="34" spans="2:5" ht="13.5" hidden="1" thickBot="1">
      <c r="B34" s="123" t="s">
        <v>97</v>
      </c>
      <c r="C34" s="160">
        <f t="shared" si="1"/>
        <v>4.5999999999999996</v>
      </c>
      <c r="E34" s="8" t="str">
        <f t="shared" si="2"/>
        <v xml:space="preserve">A7. Health monitoring devices </v>
      </c>
    </row>
    <row r="35" spans="2:5" ht="13.5" hidden="1" thickBot="1">
      <c r="B35" s="123" t="s">
        <v>100</v>
      </c>
      <c r="C35" s="160">
        <f t="shared" si="1"/>
        <v>3</v>
      </c>
      <c r="E35" s="8" t="str">
        <f t="shared" si="2"/>
        <v>A8. Travel documents (paper)</v>
      </c>
    </row>
    <row r="36" spans="2:5" ht="13.5" hidden="1" thickBot="1">
      <c r="B36" s="123" t="s">
        <v>103</v>
      </c>
      <c r="C36" s="160">
        <f t="shared" si="1"/>
        <v>4</v>
      </c>
      <c r="E36" s="8" t="str">
        <f t="shared" si="2"/>
        <v>A9. RFID &amp; barcode readers</v>
      </c>
    </row>
    <row r="37" spans="2:5" ht="13.5" hidden="1" thickBot="1">
      <c r="B37" s="123" t="s">
        <v>107</v>
      </c>
      <c r="C37" s="160">
        <f t="shared" si="1"/>
        <v>3.8</v>
      </c>
      <c r="E37" s="8" t="str">
        <f t="shared" si="2"/>
        <v>A10. Credit Cards/Debit card/Payment cards/'e-wallet'</v>
      </c>
    </row>
    <row r="38" spans="2:5" ht="13.5" hidden="1" thickBot="1">
      <c r="B38" s="123" t="s">
        <v>111</v>
      </c>
      <c r="C38" s="160">
        <f t="shared" si="1"/>
        <v>3</v>
      </c>
      <c r="E38" s="8" t="str">
        <f t="shared" si="2"/>
        <v>A11. Other RFID cards</v>
      </c>
    </row>
    <row r="39" spans="2:5" ht="13.5" hidden="1" thickBot="1">
      <c r="B39" s="123" t="s">
        <v>115</v>
      </c>
      <c r="C39" s="160">
        <f t="shared" si="1"/>
        <v>3</v>
      </c>
      <c r="E39" s="8" t="str">
        <f t="shared" si="2"/>
        <v xml:space="preserve">A12. Scanners &amp; detectors </v>
      </c>
    </row>
    <row r="40" spans="2:5" ht="13.5" hidden="1" thickBot="1">
      <c r="B40" s="123" t="s">
        <v>118</v>
      </c>
      <c r="C40" s="160">
        <f t="shared" si="1"/>
        <v>4</v>
      </c>
      <c r="E40" s="8" t="str">
        <f t="shared" si="2"/>
        <v>A13. Networks</v>
      </c>
    </row>
    <row r="41" spans="2:5" ht="13.5" hidden="1" thickBot="1">
      <c r="B41" s="123" t="s">
        <v>122</v>
      </c>
      <c r="C41" s="160">
        <f t="shared" si="1"/>
        <v>4.2</v>
      </c>
      <c r="E41" s="8" t="str">
        <f t="shared" si="2"/>
        <v>A14. State databases</v>
      </c>
    </row>
    <row r="42" spans="2:5" ht="13.5" hidden="1" thickBot="1">
      <c r="B42" s="123" t="s">
        <v>126</v>
      </c>
      <c r="C42" s="160">
        <f t="shared" si="1"/>
        <v>3.8</v>
      </c>
      <c r="E42" s="8" t="str">
        <f t="shared" si="2"/>
        <v>A15. Commercial and other databases</v>
      </c>
    </row>
    <row r="43" spans="2:5" ht="13.5" hidden="1" thickBot="1">
      <c r="B43" s="123" t="s">
        <v>129</v>
      </c>
      <c r="C43" s="160">
        <f t="shared" si="1"/>
        <v>2.4</v>
      </c>
      <c r="E43" s="8" t="str">
        <f t="shared" si="2"/>
        <v>A16. Temporary  handset airport guides</v>
      </c>
    </row>
    <row r="44" spans="2:5" ht="13.5" hidden="1" thickBot="1">
      <c r="B44" s="123" t="s">
        <v>133</v>
      </c>
      <c r="C44" s="160">
        <f t="shared" si="1"/>
        <v>3</v>
      </c>
      <c r="E44" s="8" t="str">
        <f t="shared" si="2"/>
        <v xml:space="preserve">A17. Luggage and goods  </v>
      </c>
    </row>
    <row r="45" spans="2:5" ht="13.5" hidden="1" thickBot="1">
      <c r="B45" s="123" t="s">
        <v>137</v>
      </c>
      <c r="C45" s="160">
        <f t="shared" si="1"/>
        <v>3.2</v>
      </c>
      <c r="E45" s="8" t="str">
        <f t="shared" si="2"/>
        <v>A18. Check-in infrastructure</v>
      </c>
    </row>
    <row r="46" spans="2:5" ht="13.5" hidden="1" thickBot="1">
      <c r="B46" s="123" t="s">
        <v>140</v>
      </c>
      <c r="C46" s="160">
        <f t="shared" si="1"/>
        <v>3.4</v>
      </c>
      <c r="E46" s="8" t="str">
        <f t="shared" si="2"/>
        <v>A19. Airport facilities</v>
      </c>
    </row>
    <row r="47" spans="2:5" ht="13.5" hidden="1" thickBot="1">
      <c r="B47" s="122" t="s">
        <v>144</v>
      </c>
      <c r="C47" s="160">
        <f t="shared" si="1"/>
        <v>4</v>
      </c>
      <c r="E47" s="8" t="str">
        <f t="shared" si="2"/>
        <v>A20. Cars / vehicles</v>
      </c>
    </row>
  </sheetData>
  <dataConsolidate/>
  <mergeCells count="26">
    <mergeCell ref="A1:Q2"/>
    <mergeCell ref="A3:Q3"/>
    <mergeCell ref="D4:E4"/>
    <mergeCell ref="G4:Q4"/>
    <mergeCell ref="A5:F5"/>
    <mergeCell ref="R10:S10"/>
    <mergeCell ref="D7:E7"/>
    <mergeCell ref="D8:E8"/>
    <mergeCell ref="D9:E9"/>
    <mergeCell ref="D10:E10"/>
    <mergeCell ref="D16:E16"/>
    <mergeCell ref="D6:E6"/>
    <mergeCell ref="D23:E23"/>
    <mergeCell ref="D24:E24"/>
    <mergeCell ref="D25:E25"/>
    <mergeCell ref="D17:E17"/>
    <mergeCell ref="D18:E18"/>
    <mergeCell ref="D19:E19"/>
    <mergeCell ref="D20:E20"/>
    <mergeCell ref="D21:E21"/>
    <mergeCell ref="D22:E22"/>
    <mergeCell ref="D11:E11"/>
    <mergeCell ref="D12:E12"/>
    <mergeCell ref="D13:E13"/>
    <mergeCell ref="D14:E14"/>
    <mergeCell ref="D15:E15"/>
  </mergeCells>
  <dataValidations count="11">
    <dataValidation allowBlank="1" showInputMessage="1" showErrorMessage="1" prompt="Health / Life / Safety" sqref="G5"/>
    <dataValidation allowBlank="1" showInputMessage="1" showErrorMessage="1" prompt="Time / efficiency" sqref="H5"/>
    <dataValidation allowBlank="1" showInputMessage="1" showErrorMessage="1" prompt="Human rights " sqref="I5"/>
    <dataValidation allowBlank="1" showInputMessage="1" showErrorMessage="1" prompt="Social values" sqref="J5"/>
    <dataValidation allowBlank="1" showInputMessage="1" showErrorMessage="1" prompt="Legal and regulatory" sqref="K5"/>
    <dataValidation allowBlank="1" showInputMessage="1" showErrorMessage="1" prompt="Mobility of individuals" sqref="L5"/>
    <dataValidation allowBlank="1" showInputMessage="1" showErrorMessage="1" prompt="Financial / economical" sqref="M5"/>
    <dataValidation allowBlank="1" showInputMessage="1" showErrorMessage="1" prompt="Comfort, convenience and ease of access" sqref="N5"/>
    <dataValidation allowBlank="1" showInputMessage="1" showErrorMessage="1" prompt="Interoperability" sqref="O5"/>
    <dataValidation allowBlank="1" showInputMessage="1" showErrorMessage="1" prompt="Trust" sqref="P5"/>
    <dataValidation allowBlank="1" showInputMessage="1" showErrorMessage="1" prompt="Business activities" sqref="Q5"/>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theme="7" tint="0.39997558519241921"/>
  </sheetPr>
  <dimension ref="A1:C25"/>
  <sheetViews>
    <sheetView workbookViewId="0">
      <selection activeCell="C14" sqref="C14"/>
    </sheetView>
  </sheetViews>
  <sheetFormatPr defaultColWidth="0" defaultRowHeight="15" zeroHeight="1"/>
  <cols>
    <col min="1" max="1" width="4.85546875" customWidth="1"/>
    <col min="2" max="2" width="49.140625" customWidth="1"/>
    <col min="3" max="3" width="107.7109375" customWidth="1"/>
  </cols>
  <sheetData>
    <row r="1" spans="1:3">
      <c r="A1" s="1"/>
      <c r="B1" s="1"/>
      <c r="C1" s="1"/>
    </row>
    <row r="2" spans="1:3" ht="75.75" customHeight="1" thickBot="1">
      <c r="A2" s="29"/>
      <c r="B2" s="372" t="s">
        <v>266</v>
      </c>
      <c r="C2" s="372"/>
    </row>
    <row r="3" spans="1:3" ht="15" customHeight="1">
      <c r="A3" s="373" t="s">
        <v>52</v>
      </c>
      <c r="B3" s="373" t="s">
        <v>193</v>
      </c>
      <c r="C3" s="28" t="s">
        <v>47</v>
      </c>
    </row>
    <row r="4" spans="1:3" ht="15.75" thickBot="1">
      <c r="A4" s="374"/>
      <c r="B4" s="374"/>
      <c r="C4" s="27"/>
    </row>
    <row r="5" spans="1:3" ht="26.25" thickBot="1">
      <c r="A5" s="25" t="s">
        <v>192</v>
      </c>
      <c r="B5" s="26" t="s">
        <v>191</v>
      </c>
      <c r="C5" s="26" t="s">
        <v>190</v>
      </c>
    </row>
    <row r="6" spans="1:3" ht="15.75" thickBot="1">
      <c r="A6" s="25" t="s">
        <v>189</v>
      </c>
      <c r="B6" s="26" t="s">
        <v>188</v>
      </c>
      <c r="C6" s="26" t="s">
        <v>187</v>
      </c>
    </row>
    <row r="7" spans="1:3" ht="15.75" thickBot="1">
      <c r="A7" s="25" t="s">
        <v>186</v>
      </c>
      <c r="B7" s="26" t="s">
        <v>185</v>
      </c>
      <c r="C7" s="26" t="s">
        <v>184</v>
      </c>
    </row>
    <row r="8" spans="1:3" ht="15.75" thickBot="1">
      <c r="A8" s="25" t="s">
        <v>183</v>
      </c>
      <c r="B8" s="26" t="s">
        <v>182</v>
      </c>
      <c r="C8" s="26" t="s">
        <v>181</v>
      </c>
    </row>
    <row r="9" spans="1:3" ht="39" thickBot="1">
      <c r="A9" s="25" t="s">
        <v>180</v>
      </c>
      <c r="B9" s="26" t="s">
        <v>179</v>
      </c>
      <c r="C9" s="30" t="s">
        <v>194</v>
      </c>
    </row>
    <row r="10" spans="1:3" ht="15.75" thickBot="1">
      <c r="A10" s="25" t="s">
        <v>178</v>
      </c>
      <c r="B10" s="26" t="s">
        <v>177</v>
      </c>
      <c r="C10" s="30" t="s">
        <v>176</v>
      </c>
    </row>
    <row r="11" spans="1:3" ht="15.75" thickBot="1">
      <c r="A11" s="25" t="s">
        <v>175</v>
      </c>
      <c r="B11" s="26" t="s">
        <v>174</v>
      </c>
      <c r="C11" s="30" t="s">
        <v>173</v>
      </c>
    </row>
    <row r="12" spans="1:3" ht="15.75" thickBot="1">
      <c r="A12" s="25" t="s">
        <v>172</v>
      </c>
      <c r="B12" s="26" t="s">
        <v>171</v>
      </c>
      <c r="C12" s="30" t="s">
        <v>195</v>
      </c>
    </row>
    <row r="13" spans="1:3" ht="90" thickBot="1">
      <c r="A13" s="25" t="s">
        <v>170</v>
      </c>
      <c r="B13" s="26" t="s">
        <v>169</v>
      </c>
      <c r="C13" s="30" t="s">
        <v>168</v>
      </c>
    </row>
    <row r="14" spans="1:3" ht="39" thickBot="1">
      <c r="A14" s="25" t="s">
        <v>167</v>
      </c>
      <c r="B14" s="26" t="s">
        <v>166</v>
      </c>
      <c r="C14" s="321" t="s">
        <v>165</v>
      </c>
    </row>
    <row r="15" spans="1:3" ht="15.75" thickBot="1">
      <c r="A15" s="25" t="s">
        <v>164</v>
      </c>
      <c r="B15" s="24" t="s">
        <v>163</v>
      </c>
      <c r="C15" s="24"/>
    </row>
    <row r="16" spans="1:3" ht="15.75" thickBot="1">
      <c r="A16" s="25"/>
      <c r="B16" s="24"/>
      <c r="C16" s="24"/>
    </row>
    <row r="17"/>
    <row r="18"/>
    <row r="19"/>
    <row r="20"/>
    <row r="21"/>
    <row r="22"/>
    <row r="23"/>
    <row r="24"/>
    <row r="25"/>
  </sheetData>
  <mergeCells count="3">
    <mergeCell ref="B2:C2"/>
    <mergeCell ref="A3:A4"/>
    <mergeCell ref="B3:B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tabColor theme="7" tint="0.39997558519241921"/>
  </sheetPr>
  <dimension ref="A1:E254"/>
  <sheetViews>
    <sheetView workbookViewId="0">
      <selection activeCell="B4" sqref="B4"/>
    </sheetView>
  </sheetViews>
  <sheetFormatPr defaultColWidth="0" defaultRowHeight="15" zeroHeight="1"/>
  <cols>
    <col min="1" max="1" width="11.42578125" style="166" customWidth="1"/>
    <col min="2" max="2" width="57.42578125" customWidth="1"/>
    <col min="3" max="3" width="27.28515625" customWidth="1"/>
    <col min="4" max="4" width="17.42578125" customWidth="1"/>
    <col min="5" max="5" width="47.140625" customWidth="1"/>
  </cols>
  <sheetData>
    <row r="1" spans="1:5" ht="60" customHeight="1" thickBot="1">
      <c r="A1" s="375" t="s">
        <v>543</v>
      </c>
      <c r="B1" s="372"/>
      <c r="C1" s="372"/>
      <c r="D1" s="372"/>
      <c r="E1" s="372"/>
    </row>
    <row r="2" spans="1:5" ht="24.75" thickBot="1">
      <c r="A2" s="81" t="s">
        <v>271</v>
      </c>
      <c r="B2" s="81" t="s">
        <v>44</v>
      </c>
      <c r="C2" s="81" t="s">
        <v>272</v>
      </c>
      <c r="D2" s="81" t="s">
        <v>273</v>
      </c>
      <c r="E2" s="81" t="s">
        <v>274</v>
      </c>
    </row>
    <row r="3" spans="1:5" ht="25.5">
      <c r="A3" s="78" t="s">
        <v>326</v>
      </c>
      <c r="B3" s="80" t="s">
        <v>348</v>
      </c>
      <c r="C3" s="79" t="s">
        <v>275</v>
      </c>
      <c r="D3" s="79" t="s">
        <v>276</v>
      </c>
      <c r="E3" s="80" t="s">
        <v>287</v>
      </c>
    </row>
    <row r="4" spans="1:5" ht="38.25">
      <c r="A4" s="66" t="s">
        <v>327</v>
      </c>
      <c r="B4" s="67" t="s">
        <v>277</v>
      </c>
      <c r="C4" s="68" t="s">
        <v>278</v>
      </c>
      <c r="D4" s="68" t="s">
        <v>279</v>
      </c>
      <c r="E4" s="44" t="s">
        <v>287</v>
      </c>
    </row>
    <row r="5" spans="1:5" ht="25.5">
      <c r="A5" s="66" t="s">
        <v>328</v>
      </c>
      <c r="B5" s="67" t="s">
        <v>280</v>
      </c>
      <c r="C5" s="68" t="s">
        <v>278</v>
      </c>
      <c r="D5" s="68" t="s">
        <v>281</v>
      </c>
      <c r="E5" s="67" t="s">
        <v>287</v>
      </c>
    </row>
    <row r="6" spans="1:5" ht="25.5">
      <c r="A6" s="66" t="s">
        <v>329</v>
      </c>
      <c r="B6" s="67" t="s">
        <v>282</v>
      </c>
      <c r="C6" s="68" t="s">
        <v>278</v>
      </c>
      <c r="D6" s="68" t="s">
        <v>279</v>
      </c>
      <c r="E6" s="67" t="s">
        <v>287</v>
      </c>
    </row>
    <row r="7" spans="1:5" ht="25.5">
      <c r="A7" s="66" t="s">
        <v>330</v>
      </c>
      <c r="B7" s="67" t="s">
        <v>283</v>
      </c>
      <c r="C7" s="68" t="s">
        <v>278</v>
      </c>
      <c r="D7" s="68" t="s">
        <v>281</v>
      </c>
      <c r="E7" s="67" t="s">
        <v>287</v>
      </c>
    </row>
    <row r="8" spans="1:5" ht="25.5">
      <c r="A8" s="66" t="s">
        <v>331</v>
      </c>
      <c r="B8" s="67" t="s">
        <v>284</v>
      </c>
      <c r="C8" s="68" t="s">
        <v>278</v>
      </c>
      <c r="D8" s="68" t="s">
        <v>281</v>
      </c>
      <c r="E8" s="67" t="s">
        <v>287</v>
      </c>
    </row>
    <row r="9" spans="1:5" ht="25.5">
      <c r="A9" s="66" t="s">
        <v>332</v>
      </c>
      <c r="B9" s="67" t="s">
        <v>285</v>
      </c>
      <c r="C9" s="68" t="s">
        <v>286</v>
      </c>
      <c r="D9" s="68" t="s">
        <v>281</v>
      </c>
      <c r="E9" s="67" t="s">
        <v>287</v>
      </c>
    </row>
    <row r="10" spans="1:5" ht="25.5">
      <c r="A10" s="66" t="s">
        <v>333</v>
      </c>
      <c r="B10" s="67" t="s">
        <v>288</v>
      </c>
      <c r="C10" s="68" t="s">
        <v>289</v>
      </c>
      <c r="D10" s="68" t="s">
        <v>281</v>
      </c>
      <c r="E10" s="67" t="s">
        <v>287</v>
      </c>
    </row>
    <row r="11" spans="1:5" ht="25.5">
      <c r="A11" s="66" t="s">
        <v>333</v>
      </c>
      <c r="B11" s="67" t="s">
        <v>288</v>
      </c>
      <c r="C11" s="68" t="s">
        <v>289</v>
      </c>
      <c r="D11" s="68" t="s">
        <v>281</v>
      </c>
      <c r="E11" s="67" t="s">
        <v>339</v>
      </c>
    </row>
    <row r="12" spans="1:5" ht="25.5">
      <c r="A12" s="66" t="s">
        <v>333</v>
      </c>
      <c r="B12" s="67" t="s">
        <v>288</v>
      </c>
      <c r="C12" s="68" t="s">
        <v>289</v>
      </c>
      <c r="D12" s="68" t="s">
        <v>281</v>
      </c>
      <c r="E12" s="67" t="s">
        <v>340</v>
      </c>
    </row>
    <row r="13" spans="1:5" ht="25.5">
      <c r="A13" s="66" t="s">
        <v>334</v>
      </c>
      <c r="B13" s="67" t="s">
        <v>290</v>
      </c>
      <c r="C13" s="68" t="s">
        <v>278</v>
      </c>
      <c r="D13" s="68" t="s">
        <v>281</v>
      </c>
      <c r="E13" s="67" t="s">
        <v>287</v>
      </c>
    </row>
    <row r="14" spans="1:5" ht="25.5">
      <c r="A14" s="69" t="s">
        <v>291</v>
      </c>
      <c r="B14" s="67" t="s">
        <v>292</v>
      </c>
      <c r="C14" s="68" t="s">
        <v>293</v>
      </c>
      <c r="D14" s="68" t="s">
        <v>281</v>
      </c>
      <c r="E14" s="67" t="s">
        <v>287</v>
      </c>
    </row>
    <row r="15" spans="1:5" ht="25.5">
      <c r="A15" s="69" t="s">
        <v>294</v>
      </c>
      <c r="B15" s="67" t="s">
        <v>295</v>
      </c>
      <c r="C15" s="68" t="s">
        <v>278</v>
      </c>
      <c r="D15" s="68" t="s">
        <v>281</v>
      </c>
      <c r="E15" s="67" t="s">
        <v>287</v>
      </c>
    </row>
    <row r="16" spans="1:5" ht="25.5">
      <c r="A16" s="69" t="s">
        <v>296</v>
      </c>
      <c r="B16" s="67" t="s">
        <v>297</v>
      </c>
      <c r="C16" s="68" t="s">
        <v>278</v>
      </c>
      <c r="D16" s="68" t="s">
        <v>281</v>
      </c>
      <c r="E16" s="67" t="s">
        <v>338</v>
      </c>
    </row>
    <row r="17" spans="1:5">
      <c r="A17" s="69" t="s">
        <v>299</v>
      </c>
      <c r="B17" s="67" t="s">
        <v>300</v>
      </c>
      <c r="C17" s="68" t="s">
        <v>301</v>
      </c>
      <c r="D17" s="68" t="s">
        <v>281</v>
      </c>
      <c r="E17" s="67" t="s">
        <v>338</v>
      </c>
    </row>
    <row r="18" spans="1:5" ht="25.5">
      <c r="A18" s="69" t="s">
        <v>302</v>
      </c>
      <c r="B18" s="67" t="s">
        <v>303</v>
      </c>
      <c r="C18" s="68" t="s">
        <v>304</v>
      </c>
      <c r="D18" s="68" t="s">
        <v>281</v>
      </c>
      <c r="E18" s="67" t="s">
        <v>338</v>
      </c>
    </row>
    <row r="19" spans="1:5" ht="25.5">
      <c r="A19" s="69" t="s">
        <v>305</v>
      </c>
      <c r="B19" s="67" t="s">
        <v>306</v>
      </c>
      <c r="C19" s="68" t="s">
        <v>307</v>
      </c>
      <c r="D19" s="68" t="s">
        <v>281</v>
      </c>
      <c r="E19" s="67" t="s">
        <v>337</v>
      </c>
    </row>
    <row r="20" spans="1:5" ht="25.5">
      <c r="A20" s="69" t="s">
        <v>305</v>
      </c>
      <c r="B20" s="67" t="s">
        <v>306</v>
      </c>
      <c r="C20" s="68" t="s">
        <v>307</v>
      </c>
      <c r="D20" s="68" t="s">
        <v>281</v>
      </c>
      <c r="E20" s="67" t="s">
        <v>336</v>
      </c>
    </row>
    <row r="21" spans="1:5" ht="25.5">
      <c r="A21" s="69" t="s">
        <v>308</v>
      </c>
      <c r="B21" s="67" t="s">
        <v>309</v>
      </c>
      <c r="C21" s="68" t="s">
        <v>307</v>
      </c>
      <c r="D21" s="68" t="s">
        <v>281</v>
      </c>
      <c r="E21" s="67" t="s">
        <v>337</v>
      </c>
    </row>
    <row r="22" spans="1:5" ht="25.5">
      <c r="A22" s="69" t="s">
        <v>310</v>
      </c>
      <c r="B22" s="67" t="s">
        <v>309</v>
      </c>
      <c r="C22" s="68" t="s">
        <v>307</v>
      </c>
      <c r="D22" s="68" t="s">
        <v>281</v>
      </c>
      <c r="E22" s="67" t="s">
        <v>336</v>
      </c>
    </row>
    <row r="23" spans="1:5">
      <c r="A23" s="69" t="s">
        <v>310</v>
      </c>
      <c r="B23" s="67" t="s">
        <v>311</v>
      </c>
      <c r="C23" s="68" t="s">
        <v>312</v>
      </c>
      <c r="D23" s="68" t="s">
        <v>281</v>
      </c>
      <c r="E23" s="67" t="s">
        <v>335</v>
      </c>
    </row>
    <row r="24" spans="1:5">
      <c r="A24" s="69" t="s">
        <v>313</v>
      </c>
      <c r="B24" s="67" t="s">
        <v>314</v>
      </c>
      <c r="C24" s="68" t="s">
        <v>286</v>
      </c>
      <c r="D24" s="68" t="s">
        <v>281</v>
      </c>
      <c r="E24" s="67" t="s">
        <v>337</v>
      </c>
    </row>
    <row r="25" spans="1:5">
      <c r="A25" s="66" t="s">
        <v>313</v>
      </c>
      <c r="B25" s="67" t="s">
        <v>314</v>
      </c>
      <c r="C25" s="68" t="s">
        <v>286</v>
      </c>
      <c r="D25" s="68" t="s">
        <v>281</v>
      </c>
      <c r="E25" s="67" t="s">
        <v>336</v>
      </c>
    </row>
    <row r="26" spans="1:5">
      <c r="A26" s="69" t="s">
        <v>315</v>
      </c>
      <c r="B26" s="67" t="s">
        <v>316</v>
      </c>
      <c r="C26" s="68" t="s">
        <v>278</v>
      </c>
      <c r="D26" s="68" t="s">
        <v>281</v>
      </c>
      <c r="E26" s="67" t="s">
        <v>317</v>
      </c>
    </row>
    <row r="27" spans="1:5" ht="25.5">
      <c r="A27" s="69" t="s">
        <v>318</v>
      </c>
      <c r="B27" s="67" t="s">
        <v>319</v>
      </c>
      <c r="C27" s="68" t="s">
        <v>320</v>
      </c>
      <c r="D27" s="68" t="s">
        <v>281</v>
      </c>
      <c r="E27" s="67" t="s">
        <v>287</v>
      </c>
    </row>
    <row r="28" spans="1:5" ht="25.5">
      <c r="A28" s="69" t="s">
        <v>321</v>
      </c>
      <c r="B28" s="67" t="s">
        <v>322</v>
      </c>
      <c r="C28" s="68" t="s">
        <v>304</v>
      </c>
      <c r="D28" s="68" t="s">
        <v>281</v>
      </c>
      <c r="E28" s="67" t="s">
        <v>323</v>
      </c>
    </row>
    <row r="29" spans="1:5" ht="15.75" thickBot="1">
      <c r="A29" s="70" t="s">
        <v>324</v>
      </c>
      <c r="B29" s="71" t="s">
        <v>325</v>
      </c>
      <c r="C29" s="71" t="s">
        <v>304</v>
      </c>
      <c r="D29" s="71" t="s">
        <v>281</v>
      </c>
      <c r="E29" s="71" t="s">
        <v>298</v>
      </c>
    </row>
    <row r="30" spans="1:5">
      <c r="A30" s="163"/>
      <c r="B30" s="77"/>
      <c r="C30" s="77"/>
      <c r="D30" s="77"/>
      <c r="E30" s="77"/>
    </row>
    <row r="31" spans="1:5">
      <c r="A31" s="164"/>
      <c r="B31" s="162"/>
      <c r="C31" s="72"/>
      <c r="D31" s="72"/>
      <c r="E31" s="72"/>
    </row>
    <row r="32" spans="1:5">
      <c r="A32" s="164"/>
      <c r="B32" s="162"/>
      <c r="C32" s="73"/>
      <c r="D32" s="73"/>
      <c r="E32" s="72"/>
    </row>
    <row r="33" spans="1:5">
      <c r="A33" s="164"/>
      <c r="B33" s="72"/>
      <c r="C33" s="73"/>
      <c r="D33" s="73"/>
      <c r="E33" s="72"/>
    </row>
    <row r="34" spans="1:5" hidden="1">
      <c r="A34" s="164"/>
      <c r="B34" s="72"/>
      <c r="C34" s="73"/>
      <c r="D34" s="73"/>
      <c r="E34" s="72"/>
    </row>
    <row r="35" spans="1:5" hidden="1">
      <c r="A35" s="164"/>
      <c r="B35" s="72"/>
      <c r="C35" s="73"/>
      <c r="D35" s="73"/>
      <c r="E35" s="72"/>
    </row>
    <row r="36" spans="1:5" hidden="1">
      <c r="A36" s="164"/>
      <c r="B36" s="72"/>
      <c r="C36" s="73"/>
      <c r="D36" s="73"/>
      <c r="E36" s="72"/>
    </row>
    <row r="37" spans="1:5" hidden="1">
      <c r="A37" s="164"/>
      <c r="B37" s="72"/>
      <c r="C37" s="73"/>
      <c r="D37" s="73"/>
      <c r="E37" s="72"/>
    </row>
    <row r="38" spans="1:5" hidden="1">
      <c r="A38" s="164"/>
      <c r="B38" s="72"/>
      <c r="C38" s="73"/>
      <c r="D38" s="73"/>
      <c r="E38" s="72"/>
    </row>
    <row r="39" spans="1:5" hidden="1">
      <c r="A39" s="164"/>
      <c r="B39" s="72"/>
      <c r="C39" s="73"/>
      <c r="D39" s="73"/>
      <c r="E39" s="72"/>
    </row>
    <row r="40" spans="1:5" hidden="1">
      <c r="A40" s="164"/>
      <c r="B40" s="72"/>
      <c r="C40" s="73"/>
      <c r="D40" s="73"/>
      <c r="E40" s="72"/>
    </row>
    <row r="41" spans="1:5" hidden="1">
      <c r="A41" s="164"/>
      <c r="B41" s="72"/>
      <c r="C41" s="73"/>
      <c r="D41" s="73"/>
      <c r="E41" s="72"/>
    </row>
    <row r="42" spans="1:5" hidden="1">
      <c r="A42" s="164"/>
      <c r="B42" s="72"/>
      <c r="C42" s="73"/>
      <c r="D42" s="73"/>
      <c r="E42" s="72"/>
    </row>
    <row r="43" spans="1:5" hidden="1">
      <c r="A43" s="164"/>
      <c r="B43" s="72"/>
      <c r="C43" s="73"/>
      <c r="D43" s="73"/>
      <c r="E43" s="72"/>
    </row>
    <row r="44" spans="1:5" hidden="1">
      <c r="A44" s="164"/>
      <c r="B44" s="72"/>
      <c r="C44" s="73"/>
      <c r="D44" s="73"/>
      <c r="E44" s="72"/>
    </row>
    <row r="45" spans="1:5" hidden="1">
      <c r="A45" s="164"/>
      <c r="B45" s="72"/>
      <c r="C45" s="73"/>
      <c r="D45" s="73"/>
      <c r="E45" s="72"/>
    </row>
    <row r="46" spans="1:5" hidden="1">
      <c r="A46" s="164"/>
      <c r="B46" s="72"/>
      <c r="C46" s="72"/>
      <c r="D46" s="72"/>
      <c r="E46" s="72"/>
    </row>
    <row r="47" spans="1:5" hidden="1">
      <c r="A47" s="164"/>
      <c r="B47" s="72"/>
      <c r="C47" s="72"/>
      <c r="D47" s="72"/>
      <c r="E47" s="72"/>
    </row>
    <row r="48" spans="1:5" hidden="1">
      <c r="A48" s="164"/>
      <c r="B48" s="72"/>
      <c r="C48" s="72"/>
      <c r="D48" s="72"/>
      <c r="E48" s="72"/>
    </row>
    <row r="49" spans="1:5" hidden="1">
      <c r="A49" s="164"/>
      <c r="B49" s="72"/>
      <c r="C49" s="72"/>
      <c r="D49" s="72"/>
      <c r="E49" s="72"/>
    </row>
    <row r="50" spans="1:5" hidden="1">
      <c r="A50" s="164"/>
      <c r="B50" s="72"/>
      <c r="C50" s="73"/>
      <c r="D50" s="73"/>
      <c r="E50" s="72"/>
    </row>
    <row r="51" spans="1:5" hidden="1">
      <c r="A51" s="164"/>
      <c r="B51" s="72"/>
      <c r="C51" s="73"/>
      <c r="D51" s="73"/>
      <c r="E51" s="72"/>
    </row>
    <row r="52" spans="1:5" hidden="1">
      <c r="A52" s="164"/>
      <c r="B52" s="72"/>
      <c r="C52" s="73"/>
      <c r="D52" s="73"/>
      <c r="E52" s="72"/>
    </row>
    <row r="53" spans="1:5" hidden="1">
      <c r="A53" s="164"/>
      <c r="B53" s="72"/>
      <c r="C53" s="73"/>
      <c r="D53" s="73"/>
      <c r="E53" s="72"/>
    </row>
    <row r="54" spans="1:5" hidden="1">
      <c r="A54" s="164"/>
      <c r="B54" s="72"/>
      <c r="C54" s="73"/>
      <c r="D54" s="73"/>
      <c r="E54" s="72"/>
    </row>
    <row r="55" spans="1:5" hidden="1">
      <c r="A55" s="164"/>
      <c r="B55" s="72"/>
      <c r="C55" s="73"/>
      <c r="D55" s="73"/>
      <c r="E55" s="72"/>
    </row>
    <row r="56" spans="1:5" hidden="1">
      <c r="A56" s="164"/>
      <c r="B56" s="72"/>
      <c r="C56" s="73"/>
      <c r="D56" s="73"/>
      <c r="E56" s="72"/>
    </row>
    <row r="57" spans="1:5" hidden="1">
      <c r="A57" s="164"/>
      <c r="B57" s="72"/>
      <c r="C57" s="73"/>
      <c r="D57" s="73"/>
      <c r="E57" s="72"/>
    </row>
    <row r="58" spans="1:5" hidden="1">
      <c r="A58" s="164"/>
      <c r="B58" s="72"/>
      <c r="C58" s="73"/>
      <c r="D58" s="73"/>
      <c r="E58" s="72"/>
    </row>
    <row r="59" spans="1:5" hidden="1">
      <c r="A59" s="164"/>
      <c r="B59" s="72"/>
      <c r="C59" s="73"/>
      <c r="D59" s="73"/>
      <c r="E59" s="72"/>
    </row>
    <row r="60" spans="1:5" hidden="1">
      <c r="A60" s="164"/>
      <c r="B60" s="72"/>
      <c r="C60" s="73"/>
      <c r="D60" s="73"/>
      <c r="E60" s="72"/>
    </row>
    <row r="61" spans="1:5" hidden="1">
      <c r="A61" s="164"/>
      <c r="B61" s="72"/>
      <c r="C61" s="73"/>
      <c r="D61" s="73"/>
      <c r="E61" s="72"/>
    </row>
    <row r="62" spans="1:5" hidden="1">
      <c r="A62" s="164"/>
      <c r="B62" s="72"/>
      <c r="C62" s="73"/>
      <c r="D62" s="73"/>
      <c r="E62" s="72"/>
    </row>
    <row r="63" spans="1:5" hidden="1">
      <c r="A63" s="164"/>
      <c r="B63" s="72"/>
      <c r="C63" s="73"/>
      <c r="D63" s="73"/>
      <c r="E63" s="72"/>
    </row>
    <row r="64" spans="1:5" hidden="1">
      <c r="A64" s="164"/>
      <c r="B64" s="72"/>
      <c r="C64" s="72"/>
      <c r="D64" s="72"/>
      <c r="E64" s="72"/>
    </row>
    <row r="65" spans="1:5" hidden="1">
      <c r="A65" s="164"/>
      <c r="B65" s="72"/>
      <c r="C65" s="72"/>
      <c r="D65" s="72"/>
      <c r="E65" s="72"/>
    </row>
    <row r="66" spans="1:5" hidden="1">
      <c r="A66" s="164"/>
      <c r="B66" s="72"/>
      <c r="C66" s="72"/>
      <c r="D66" s="72"/>
      <c r="E66" s="72"/>
    </row>
    <row r="67" spans="1:5" hidden="1">
      <c r="A67" s="164"/>
      <c r="B67" s="72"/>
      <c r="C67" s="73"/>
      <c r="D67" s="73"/>
      <c r="E67" s="72"/>
    </row>
    <row r="68" spans="1:5" hidden="1">
      <c r="A68" s="164"/>
      <c r="B68" s="72"/>
      <c r="C68" s="73"/>
      <c r="D68" s="73"/>
      <c r="E68" s="72"/>
    </row>
    <row r="69" spans="1:5" hidden="1">
      <c r="A69" s="164"/>
      <c r="B69" s="72"/>
      <c r="C69" s="73"/>
      <c r="D69" s="73"/>
      <c r="E69" s="72"/>
    </row>
    <row r="70" spans="1:5" hidden="1">
      <c r="A70" s="164"/>
      <c r="B70" s="72"/>
      <c r="C70" s="73"/>
      <c r="D70" s="73"/>
      <c r="E70" s="72"/>
    </row>
    <row r="71" spans="1:5" hidden="1">
      <c r="A71" s="164"/>
      <c r="B71" s="72"/>
      <c r="C71" s="73"/>
      <c r="D71" s="73"/>
      <c r="E71" s="72"/>
    </row>
    <row r="72" spans="1:5" hidden="1">
      <c r="A72" s="164"/>
      <c r="B72" s="72"/>
      <c r="C72" s="73"/>
      <c r="D72" s="73"/>
      <c r="E72" s="72"/>
    </row>
    <row r="73" spans="1:5" hidden="1">
      <c r="A73" s="164"/>
      <c r="B73" s="72"/>
      <c r="C73" s="73"/>
      <c r="D73" s="73"/>
      <c r="E73" s="72"/>
    </row>
    <row r="74" spans="1:5" hidden="1">
      <c r="A74" s="164"/>
      <c r="B74" s="72"/>
      <c r="C74" s="73"/>
      <c r="D74" s="73"/>
      <c r="E74" s="72"/>
    </row>
    <row r="75" spans="1:5" hidden="1">
      <c r="A75" s="164"/>
      <c r="B75" s="72"/>
      <c r="C75" s="73"/>
      <c r="D75" s="73"/>
      <c r="E75" s="72"/>
    </row>
    <row r="76" spans="1:5" hidden="1">
      <c r="A76" s="164"/>
      <c r="B76" s="72"/>
      <c r="C76" s="73"/>
      <c r="D76" s="73"/>
      <c r="E76" s="72"/>
    </row>
    <row r="77" spans="1:5" hidden="1">
      <c r="A77" s="164"/>
      <c r="B77" s="72"/>
      <c r="C77" s="73"/>
      <c r="D77" s="73"/>
      <c r="E77" s="72"/>
    </row>
    <row r="78" spans="1:5" hidden="1">
      <c r="A78" s="164"/>
      <c r="B78" s="72"/>
      <c r="C78" s="74"/>
      <c r="D78" s="74"/>
      <c r="E78" s="72"/>
    </row>
    <row r="79" spans="1:5" hidden="1">
      <c r="A79" s="164"/>
      <c r="B79" s="72"/>
      <c r="C79" s="72"/>
      <c r="D79" s="72"/>
      <c r="E79" s="72"/>
    </row>
    <row r="80" spans="1:5" hidden="1">
      <c r="A80" s="164"/>
      <c r="B80" s="72"/>
      <c r="C80" s="72"/>
      <c r="D80" s="72"/>
      <c r="E80" s="72"/>
    </row>
    <row r="81" spans="1:5" hidden="1">
      <c r="A81" s="164"/>
      <c r="B81" s="72"/>
      <c r="C81" s="72"/>
      <c r="D81" s="72"/>
      <c r="E81" s="72"/>
    </row>
    <row r="82" spans="1:5" hidden="1">
      <c r="A82" s="164"/>
      <c r="B82" s="72"/>
      <c r="C82" s="72"/>
      <c r="D82" s="72"/>
      <c r="E82" s="72"/>
    </row>
    <row r="83" spans="1:5" hidden="1">
      <c r="A83" s="164"/>
      <c r="B83" s="72"/>
      <c r="C83" s="73"/>
      <c r="D83" s="73"/>
      <c r="E83" s="72"/>
    </row>
    <row r="84" spans="1:5" hidden="1">
      <c r="A84" s="164"/>
      <c r="B84" s="72"/>
      <c r="C84" s="73"/>
      <c r="D84" s="73"/>
      <c r="E84" s="72"/>
    </row>
    <row r="85" spans="1:5" hidden="1">
      <c r="A85" s="164"/>
      <c r="B85" s="72"/>
      <c r="C85" s="73"/>
      <c r="D85" s="73"/>
      <c r="E85" s="72"/>
    </row>
    <row r="86" spans="1:5" hidden="1">
      <c r="A86" s="164"/>
      <c r="B86" s="72"/>
      <c r="C86" s="73"/>
      <c r="D86" s="73"/>
      <c r="E86" s="72"/>
    </row>
    <row r="87" spans="1:5" hidden="1">
      <c r="A87" s="164"/>
      <c r="B87" s="72"/>
      <c r="C87" s="73"/>
      <c r="D87" s="73"/>
      <c r="E87" s="72"/>
    </row>
    <row r="88" spans="1:5" hidden="1">
      <c r="A88" s="164"/>
      <c r="B88" s="72"/>
      <c r="C88" s="73"/>
      <c r="D88" s="73"/>
      <c r="E88" s="72"/>
    </row>
    <row r="89" spans="1:5" hidden="1">
      <c r="A89" s="164"/>
      <c r="B89" s="72"/>
      <c r="C89" s="73"/>
      <c r="D89" s="73"/>
      <c r="E89" s="72"/>
    </row>
    <row r="90" spans="1:5" hidden="1">
      <c r="A90" s="164"/>
      <c r="B90" s="72"/>
      <c r="C90" s="73"/>
      <c r="D90" s="73"/>
      <c r="E90" s="72"/>
    </row>
    <row r="91" spans="1:5" hidden="1">
      <c r="A91" s="164"/>
      <c r="B91" s="72"/>
      <c r="C91" s="73"/>
      <c r="D91" s="73"/>
      <c r="E91" s="72"/>
    </row>
    <row r="92" spans="1:5" hidden="1">
      <c r="A92" s="164"/>
      <c r="B92" s="72"/>
      <c r="C92" s="74"/>
      <c r="D92" s="74"/>
      <c r="E92" s="72"/>
    </row>
    <row r="93" spans="1:5" hidden="1">
      <c r="A93" s="164"/>
      <c r="B93" s="72"/>
      <c r="C93" s="72"/>
      <c r="D93" s="72"/>
      <c r="E93" s="72"/>
    </row>
    <row r="94" spans="1:5" hidden="1">
      <c r="A94" s="164"/>
      <c r="B94" s="72"/>
      <c r="C94" s="72"/>
      <c r="D94" s="72"/>
      <c r="E94" s="72"/>
    </row>
    <row r="95" spans="1:5" hidden="1">
      <c r="A95" s="164"/>
      <c r="B95" s="72"/>
      <c r="C95" s="72"/>
      <c r="D95" s="72"/>
      <c r="E95" s="72"/>
    </row>
    <row r="96" spans="1:5" hidden="1">
      <c r="A96" s="164"/>
      <c r="B96" s="72"/>
      <c r="C96" s="73"/>
      <c r="D96" s="73"/>
      <c r="E96" s="72"/>
    </row>
    <row r="97" spans="1:5" hidden="1">
      <c r="A97" s="164"/>
      <c r="B97" s="72"/>
      <c r="C97" s="73"/>
      <c r="D97" s="73"/>
      <c r="E97" s="72"/>
    </row>
    <row r="98" spans="1:5" hidden="1">
      <c r="A98" s="164"/>
      <c r="B98" s="72"/>
      <c r="C98" s="73"/>
      <c r="D98" s="73"/>
      <c r="E98" s="72"/>
    </row>
    <row r="99" spans="1:5" hidden="1">
      <c r="A99" s="164"/>
      <c r="B99" s="72"/>
      <c r="C99" s="73"/>
      <c r="D99" s="73"/>
      <c r="E99" s="72"/>
    </row>
    <row r="100" spans="1:5" hidden="1">
      <c r="A100" s="164"/>
      <c r="B100" s="72"/>
      <c r="C100" s="73"/>
      <c r="D100" s="73"/>
      <c r="E100" s="72"/>
    </row>
    <row r="101" spans="1:5" hidden="1">
      <c r="A101" s="164"/>
      <c r="B101" s="72"/>
      <c r="C101" s="73"/>
      <c r="D101" s="73"/>
      <c r="E101" s="72"/>
    </row>
    <row r="102" spans="1:5" hidden="1">
      <c r="A102" s="164"/>
      <c r="B102" s="72"/>
      <c r="C102" s="73"/>
      <c r="D102" s="73"/>
      <c r="E102" s="72"/>
    </row>
    <row r="103" spans="1:5" hidden="1">
      <c r="A103" s="164"/>
      <c r="B103" s="72"/>
      <c r="C103" s="74"/>
      <c r="D103" s="74"/>
      <c r="E103" s="72"/>
    </row>
    <row r="104" spans="1:5" hidden="1">
      <c r="A104" s="164"/>
      <c r="B104" s="72"/>
      <c r="C104" s="72"/>
      <c r="D104" s="72"/>
      <c r="E104" s="72"/>
    </row>
    <row r="105" spans="1:5" hidden="1">
      <c r="A105" s="164"/>
      <c r="B105" s="72"/>
      <c r="C105" s="73"/>
      <c r="D105" s="73"/>
      <c r="E105" s="72"/>
    </row>
    <row r="106" spans="1:5" hidden="1">
      <c r="A106" s="164"/>
      <c r="B106" s="72"/>
      <c r="C106" s="73"/>
      <c r="D106" s="73"/>
      <c r="E106" s="72"/>
    </row>
    <row r="107" spans="1:5" hidden="1">
      <c r="A107" s="164"/>
      <c r="B107" s="72"/>
      <c r="C107" s="73"/>
      <c r="D107" s="73"/>
      <c r="E107" s="72"/>
    </row>
    <row r="108" spans="1:5" hidden="1">
      <c r="A108" s="164"/>
      <c r="B108" s="72"/>
      <c r="C108" s="73"/>
      <c r="D108" s="73"/>
      <c r="E108" s="72"/>
    </row>
    <row r="109" spans="1:5" hidden="1">
      <c r="A109" s="164"/>
      <c r="B109" s="72"/>
      <c r="C109" s="73"/>
      <c r="D109" s="73"/>
      <c r="E109" s="72"/>
    </row>
    <row r="110" spans="1:5" hidden="1">
      <c r="A110" s="164"/>
      <c r="B110" s="72"/>
      <c r="C110" s="73"/>
      <c r="D110" s="73"/>
      <c r="E110" s="72"/>
    </row>
    <row r="111" spans="1:5" hidden="1">
      <c r="A111" s="164"/>
      <c r="B111" s="72"/>
      <c r="C111" s="73"/>
      <c r="D111" s="73"/>
      <c r="E111" s="72"/>
    </row>
    <row r="112" spans="1:5" hidden="1">
      <c r="A112" s="164"/>
      <c r="B112" s="72"/>
      <c r="C112" s="73"/>
      <c r="D112" s="73"/>
      <c r="E112" s="72"/>
    </row>
    <row r="113" spans="1:5" hidden="1">
      <c r="A113" s="164"/>
      <c r="B113" s="72"/>
      <c r="C113" s="74"/>
      <c r="D113" s="74"/>
      <c r="E113" s="72"/>
    </row>
    <row r="114" spans="1:5" hidden="1">
      <c r="A114" s="164"/>
      <c r="B114" s="72"/>
      <c r="C114" s="72"/>
      <c r="D114" s="72"/>
      <c r="E114" s="72"/>
    </row>
    <row r="115" spans="1:5" hidden="1">
      <c r="A115" s="164"/>
      <c r="B115" s="72"/>
      <c r="C115" s="72"/>
      <c r="D115" s="72"/>
      <c r="E115" s="72"/>
    </row>
    <row r="116" spans="1:5" hidden="1">
      <c r="A116" s="164"/>
      <c r="B116" s="72"/>
      <c r="C116" s="73"/>
      <c r="D116" s="73"/>
      <c r="E116" s="72"/>
    </row>
    <row r="117" spans="1:5" hidden="1">
      <c r="A117" s="164"/>
      <c r="B117" s="72"/>
      <c r="C117" s="73"/>
      <c r="D117" s="73"/>
      <c r="E117" s="72"/>
    </row>
    <row r="118" spans="1:5" hidden="1">
      <c r="A118" s="164"/>
      <c r="B118" s="72"/>
      <c r="C118" s="73"/>
      <c r="D118" s="73"/>
      <c r="E118" s="72"/>
    </row>
    <row r="119" spans="1:5" hidden="1">
      <c r="A119" s="164"/>
      <c r="B119" s="72"/>
      <c r="C119" s="73"/>
      <c r="D119" s="73"/>
      <c r="E119" s="72"/>
    </row>
    <row r="120" spans="1:5" hidden="1">
      <c r="A120" s="164"/>
      <c r="B120" s="72"/>
      <c r="C120" s="73"/>
      <c r="D120" s="73"/>
      <c r="E120" s="72"/>
    </row>
    <row r="121" spans="1:5" hidden="1">
      <c r="A121" s="164"/>
      <c r="B121" s="72"/>
      <c r="C121" s="73"/>
      <c r="D121" s="73"/>
      <c r="E121" s="72"/>
    </row>
    <row r="122" spans="1:5" hidden="1">
      <c r="A122" s="164"/>
      <c r="B122" s="72"/>
      <c r="C122" s="74"/>
      <c r="D122" s="74"/>
      <c r="E122" s="72"/>
    </row>
    <row r="123" spans="1:5" hidden="1">
      <c r="A123" s="164"/>
      <c r="B123" s="72"/>
      <c r="C123" s="72"/>
      <c r="D123" s="72"/>
      <c r="E123" s="72"/>
    </row>
    <row r="124" spans="1:5" hidden="1">
      <c r="A124" s="164"/>
      <c r="B124" s="72"/>
      <c r="C124" s="72"/>
      <c r="D124" s="72"/>
      <c r="E124" s="72"/>
    </row>
    <row r="125" spans="1:5" hidden="1">
      <c r="A125" s="164"/>
      <c r="B125" s="72"/>
      <c r="C125" s="73"/>
      <c r="D125" s="73"/>
      <c r="E125" s="72"/>
    </row>
    <row r="126" spans="1:5" hidden="1">
      <c r="A126" s="164"/>
      <c r="B126" s="72"/>
      <c r="C126" s="73"/>
      <c r="D126" s="73"/>
      <c r="E126" s="72"/>
    </row>
    <row r="127" spans="1:5" hidden="1">
      <c r="A127" s="164"/>
      <c r="B127" s="72"/>
      <c r="C127" s="73"/>
      <c r="D127" s="73"/>
      <c r="E127" s="72"/>
    </row>
    <row r="128" spans="1:5" hidden="1">
      <c r="A128" s="164"/>
      <c r="B128" s="72"/>
      <c r="C128" s="73"/>
      <c r="D128" s="73"/>
      <c r="E128" s="72"/>
    </row>
    <row r="129" spans="1:5" hidden="1">
      <c r="A129" s="164"/>
      <c r="B129" s="72"/>
      <c r="C129" s="73"/>
      <c r="D129" s="73"/>
      <c r="E129" s="72"/>
    </row>
    <row r="130" spans="1:5" hidden="1">
      <c r="A130" s="164"/>
      <c r="B130" s="72"/>
      <c r="C130" s="73"/>
      <c r="D130" s="73"/>
      <c r="E130" s="72"/>
    </row>
    <row r="131" spans="1:5" hidden="1">
      <c r="A131" s="164"/>
      <c r="B131" s="72"/>
      <c r="C131" s="73"/>
      <c r="D131" s="73"/>
      <c r="E131" s="72"/>
    </row>
    <row r="132" spans="1:5" hidden="1">
      <c r="A132" s="164"/>
      <c r="B132" s="72"/>
      <c r="C132" s="73"/>
      <c r="D132" s="73"/>
      <c r="E132" s="72"/>
    </row>
    <row r="133" spans="1:5" hidden="1">
      <c r="A133" s="164"/>
      <c r="B133" s="72"/>
      <c r="C133" s="73"/>
      <c r="D133" s="73"/>
      <c r="E133" s="72"/>
    </row>
    <row r="134" spans="1:5" hidden="1">
      <c r="A134" s="164"/>
      <c r="B134" s="72"/>
      <c r="C134" s="73"/>
      <c r="D134" s="73"/>
      <c r="E134" s="72"/>
    </row>
    <row r="135" spans="1:5" hidden="1">
      <c r="A135" s="164"/>
      <c r="B135" s="72"/>
      <c r="C135" s="72"/>
      <c r="D135" s="72"/>
      <c r="E135" s="72"/>
    </row>
    <row r="136" spans="1:5" hidden="1">
      <c r="A136" s="164"/>
      <c r="B136" s="72"/>
      <c r="C136" s="72"/>
      <c r="D136" s="72"/>
      <c r="E136" s="72"/>
    </row>
    <row r="137" spans="1:5" hidden="1">
      <c r="A137" s="164"/>
      <c r="B137" s="72"/>
      <c r="C137" s="72"/>
      <c r="D137" s="72"/>
      <c r="E137" s="72"/>
    </row>
    <row r="138" spans="1:5" hidden="1">
      <c r="A138" s="164"/>
      <c r="B138" s="72"/>
      <c r="C138" s="73"/>
      <c r="D138" s="73"/>
      <c r="E138" s="72"/>
    </row>
    <row r="139" spans="1:5" hidden="1">
      <c r="A139" s="164"/>
      <c r="B139" s="72"/>
      <c r="C139" s="73"/>
      <c r="D139" s="73"/>
      <c r="E139" s="72"/>
    </row>
    <row r="140" spans="1:5" hidden="1">
      <c r="A140" s="164"/>
      <c r="B140" s="72"/>
      <c r="C140" s="73"/>
      <c r="D140" s="73"/>
      <c r="E140" s="72"/>
    </row>
    <row r="141" spans="1:5" hidden="1">
      <c r="A141" s="164"/>
      <c r="B141" s="72"/>
      <c r="C141" s="73"/>
      <c r="D141" s="73"/>
      <c r="E141" s="72"/>
    </row>
    <row r="142" spans="1:5" hidden="1">
      <c r="A142" s="164"/>
      <c r="B142" s="72"/>
      <c r="C142" s="73"/>
      <c r="D142" s="73"/>
      <c r="E142" s="72"/>
    </row>
    <row r="143" spans="1:5" hidden="1">
      <c r="A143" s="164"/>
      <c r="B143" s="72"/>
      <c r="C143" s="73"/>
      <c r="D143" s="73"/>
      <c r="E143" s="72"/>
    </row>
    <row r="144" spans="1:5" hidden="1">
      <c r="A144" s="164"/>
      <c r="B144" s="72"/>
      <c r="C144" s="73"/>
      <c r="D144" s="73"/>
      <c r="E144" s="72"/>
    </row>
    <row r="145" spans="1:5" hidden="1">
      <c r="A145" s="164"/>
      <c r="B145" s="72"/>
      <c r="C145" s="73"/>
      <c r="D145" s="73"/>
      <c r="E145" s="72"/>
    </row>
    <row r="146" spans="1:5" hidden="1">
      <c r="A146" s="164"/>
      <c r="B146" s="72"/>
      <c r="C146" s="73"/>
      <c r="D146" s="73"/>
      <c r="E146" s="72"/>
    </row>
    <row r="147" spans="1:5" hidden="1">
      <c r="A147" s="164"/>
      <c r="B147" s="72"/>
      <c r="C147" s="73"/>
      <c r="D147" s="73"/>
      <c r="E147" s="72"/>
    </row>
    <row r="148" spans="1:5" hidden="1">
      <c r="A148" s="164"/>
      <c r="B148" s="72"/>
      <c r="C148" s="74"/>
      <c r="D148" s="74"/>
      <c r="E148" s="72"/>
    </row>
    <row r="149" spans="1:5" hidden="1">
      <c r="A149" s="164"/>
      <c r="B149" s="72"/>
      <c r="C149" s="72"/>
      <c r="D149" s="72"/>
      <c r="E149" s="72"/>
    </row>
    <row r="150" spans="1:5" hidden="1">
      <c r="A150" s="164"/>
      <c r="B150" s="72"/>
      <c r="C150" s="72"/>
      <c r="D150" s="72"/>
      <c r="E150" s="72"/>
    </row>
    <row r="151" spans="1:5" hidden="1">
      <c r="A151" s="164"/>
      <c r="B151" s="72"/>
      <c r="C151" s="72"/>
      <c r="D151" s="72"/>
      <c r="E151" s="72"/>
    </row>
    <row r="152" spans="1:5" hidden="1">
      <c r="A152" s="164"/>
      <c r="B152" s="72"/>
      <c r="C152" s="72"/>
      <c r="D152" s="72"/>
      <c r="E152" s="72"/>
    </row>
    <row r="153" spans="1:5" hidden="1">
      <c r="A153" s="164"/>
      <c r="B153" s="72"/>
      <c r="C153" s="73"/>
      <c r="D153" s="73"/>
      <c r="E153" s="72"/>
    </row>
    <row r="154" spans="1:5" hidden="1">
      <c r="A154" s="164"/>
      <c r="B154" s="72"/>
      <c r="C154" s="73"/>
      <c r="D154" s="73"/>
      <c r="E154" s="72"/>
    </row>
    <row r="155" spans="1:5" hidden="1">
      <c r="A155" s="164"/>
      <c r="B155" s="72"/>
      <c r="C155" s="73"/>
      <c r="D155" s="73"/>
      <c r="E155" s="72"/>
    </row>
    <row r="156" spans="1:5" hidden="1">
      <c r="A156" s="164"/>
      <c r="B156" s="72"/>
      <c r="C156" s="73"/>
      <c r="D156" s="73"/>
      <c r="E156" s="72"/>
    </row>
    <row r="157" spans="1:5" hidden="1">
      <c r="A157" s="164"/>
      <c r="B157" s="72"/>
      <c r="C157" s="73"/>
      <c r="D157" s="73"/>
      <c r="E157" s="72"/>
    </row>
    <row r="158" spans="1:5" hidden="1">
      <c r="A158" s="164"/>
      <c r="B158" s="72"/>
      <c r="C158" s="73"/>
      <c r="D158" s="73"/>
      <c r="E158" s="72"/>
    </row>
    <row r="159" spans="1:5" hidden="1">
      <c r="A159" s="164"/>
      <c r="B159" s="72"/>
      <c r="C159" s="73"/>
      <c r="D159" s="73"/>
      <c r="E159" s="72"/>
    </row>
    <row r="160" spans="1:5" hidden="1">
      <c r="A160" s="164"/>
      <c r="B160" s="72"/>
      <c r="C160" s="73"/>
      <c r="D160" s="73"/>
      <c r="E160" s="72"/>
    </row>
    <row r="161" spans="1:5" hidden="1">
      <c r="A161" s="164"/>
      <c r="B161" s="72"/>
      <c r="C161" s="73"/>
      <c r="D161" s="73"/>
      <c r="E161" s="72"/>
    </row>
    <row r="162" spans="1:5" hidden="1">
      <c r="A162" s="164"/>
      <c r="B162" s="72"/>
      <c r="C162" s="73"/>
      <c r="D162" s="73"/>
      <c r="E162" s="72"/>
    </row>
    <row r="163" spans="1:5" hidden="1">
      <c r="A163" s="164"/>
      <c r="B163" s="72"/>
      <c r="C163" s="73"/>
      <c r="D163" s="73"/>
      <c r="E163" s="72"/>
    </row>
    <row r="164" spans="1:5" hidden="1">
      <c r="A164" s="164"/>
      <c r="B164" s="72"/>
      <c r="C164" s="74"/>
      <c r="D164" s="74"/>
      <c r="E164" s="72"/>
    </row>
    <row r="165" spans="1:5" hidden="1">
      <c r="A165" s="164"/>
      <c r="B165" s="72"/>
      <c r="C165" s="72"/>
      <c r="D165" s="72"/>
      <c r="E165" s="72"/>
    </row>
    <row r="166" spans="1:5" hidden="1">
      <c r="A166" s="164"/>
      <c r="B166" s="72"/>
      <c r="C166" s="72"/>
      <c r="D166" s="72"/>
      <c r="E166" s="72"/>
    </row>
    <row r="167" spans="1:5" hidden="1">
      <c r="A167" s="164"/>
      <c r="B167" s="72"/>
      <c r="C167" s="72"/>
      <c r="D167" s="72"/>
      <c r="E167" s="72"/>
    </row>
    <row r="168" spans="1:5" hidden="1">
      <c r="A168" s="164"/>
      <c r="B168" s="72"/>
      <c r="C168" s="72"/>
      <c r="D168" s="72"/>
      <c r="E168" s="72"/>
    </row>
    <row r="169" spans="1:5" hidden="1">
      <c r="A169" s="164"/>
      <c r="B169" s="72"/>
      <c r="C169" s="73"/>
      <c r="D169" s="73"/>
      <c r="E169" s="72"/>
    </row>
    <row r="170" spans="1:5" hidden="1">
      <c r="A170" s="164"/>
      <c r="B170" s="72"/>
      <c r="C170" s="73"/>
      <c r="D170" s="73"/>
      <c r="E170" s="72"/>
    </row>
    <row r="171" spans="1:5" hidden="1">
      <c r="A171" s="164"/>
      <c r="B171" s="72"/>
      <c r="C171" s="73"/>
      <c r="D171" s="73"/>
      <c r="E171" s="72"/>
    </row>
    <row r="172" spans="1:5" hidden="1">
      <c r="A172" s="164"/>
      <c r="B172" s="72"/>
      <c r="C172" s="73"/>
      <c r="D172" s="73"/>
      <c r="E172" s="72"/>
    </row>
    <row r="173" spans="1:5" hidden="1">
      <c r="A173" s="164"/>
      <c r="B173" s="72"/>
      <c r="C173" s="73"/>
      <c r="D173" s="73"/>
      <c r="E173" s="72"/>
    </row>
    <row r="174" spans="1:5" hidden="1">
      <c r="A174" s="164"/>
      <c r="B174" s="72"/>
      <c r="C174" s="73"/>
      <c r="D174" s="73"/>
      <c r="E174" s="72"/>
    </row>
    <row r="175" spans="1:5" hidden="1">
      <c r="A175" s="164"/>
      <c r="B175" s="72"/>
      <c r="C175" s="73"/>
      <c r="D175" s="73"/>
      <c r="E175" s="72"/>
    </row>
    <row r="176" spans="1:5" hidden="1">
      <c r="A176" s="164"/>
      <c r="B176" s="72"/>
      <c r="C176" s="73"/>
      <c r="D176" s="73"/>
      <c r="E176" s="72"/>
    </row>
    <row r="177" spans="1:5" hidden="1">
      <c r="A177" s="164"/>
      <c r="B177" s="72"/>
      <c r="C177" s="74"/>
      <c r="D177" s="74"/>
      <c r="E177" s="72"/>
    </row>
    <row r="178" spans="1:5" hidden="1">
      <c r="A178" s="164"/>
      <c r="B178" s="72"/>
      <c r="C178" s="72"/>
      <c r="D178" s="72"/>
      <c r="E178" s="72"/>
    </row>
    <row r="179" spans="1:5" hidden="1">
      <c r="A179" s="164"/>
      <c r="B179" s="72"/>
      <c r="C179" s="72"/>
      <c r="D179" s="72"/>
      <c r="E179" s="72"/>
    </row>
    <row r="180" spans="1:5" hidden="1">
      <c r="A180" s="164"/>
      <c r="B180" s="72"/>
      <c r="C180" s="72"/>
      <c r="D180" s="72"/>
      <c r="E180" s="72"/>
    </row>
    <row r="181" spans="1:5" hidden="1">
      <c r="A181" s="164"/>
      <c r="B181" s="72"/>
      <c r="C181" s="72"/>
      <c r="D181" s="72"/>
      <c r="E181" s="72"/>
    </row>
    <row r="182" spans="1:5" hidden="1">
      <c r="A182" s="164"/>
      <c r="B182" s="72"/>
      <c r="C182" s="72"/>
      <c r="D182" s="72"/>
      <c r="E182" s="72"/>
    </row>
    <row r="183" spans="1:5" hidden="1">
      <c r="A183" s="164"/>
      <c r="B183" s="72"/>
      <c r="C183" s="73"/>
      <c r="D183" s="73"/>
      <c r="E183" s="72"/>
    </row>
    <row r="184" spans="1:5" hidden="1">
      <c r="A184" s="164"/>
      <c r="B184" s="72"/>
      <c r="C184" s="73"/>
      <c r="D184" s="73"/>
      <c r="E184" s="72"/>
    </row>
    <row r="185" spans="1:5" hidden="1">
      <c r="A185" s="164"/>
      <c r="B185" s="72"/>
      <c r="C185" s="73"/>
      <c r="D185" s="73"/>
      <c r="E185" s="72"/>
    </row>
    <row r="186" spans="1:5" hidden="1">
      <c r="A186" s="164"/>
      <c r="B186" s="72"/>
      <c r="C186" s="73"/>
      <c r="D186" s="73"/>
      <c r="E186" s="72"/>
    </row>
    <row r="187" spans="1:5" hidden="1">
      <c r="A187" s="164"/>
      <c r="B187" s="72"/>
      <c r="C187" s="73"/>
      <c r="D187" s="73"/>
      <c r="E187" s="72"/>
    </row>
    <row r="188" spans="1:5" hidden="1">
      <c r="A188" s="164"/>
      <c r="B188" s="72"/>
      <c r="C188" s="73"/>
      <c r="D188" s="73"/>
      <c r="E188" s="72"/>
    </row>
    <row r="189" spans="1:5" hidden="1">
      <c r="A189" s="164"/>
      <c r="B189" s="72"/>
      <c r="C189" s="73"/>
      <c r="D189" s="73"/>
      <c r="E189" s="72"/>
    </row>
    <row r="190" spans="1:5" hidden="1">
      <c r="A190" s="164"/>
      <c r="B190" s="72"/>
      <c r="C190" s="73"/>
      <c r="D190" s="73"/>
      <c r="E190" s="72"/>
    </row>
    <row r="191" spans="1:5" hidden="1">
      <c r="A191" s="164"/>
      <c r="B191" s="72"/>
      <c r="C191" s="73"/>
      <c r="D191" s="73"/>
      <c r="E191" s="72"/>
    </row>
    <row r="192" spans="1:5" hidden="1">
      <c r="A192" s="164"/>
      <c r="B192" s="72"/>
      <c r="C192" s="74"/>
      <c r="D192" s="74"/>
      <c r="E192" s="72"/>
    </row>
    <row r="193" spans="1:5" hidden="1">
      <c r="A193" s="164"/>
      <c r="B193" s="72"/>
      <c r="C193" s="72"/>
      <c r="D193" s="72"/>
      <c r="E193" s="72"/>
    </row>
    <row r="194" spans="1:5" hidden="1">
      <c r="A194" s="164"/>
      <c r="B194" s="72"/>
      <c r="C194" s="72"/>
      <c r="D194" s="72"/>
      <c r="E194" s="72"/>
    </row>
    <row r="195" spans="1:5" hidden="1">
      <c r="A195" s="164"/>
      <c r="B195" s="72"/>
      <c r="C195" s="72"/>
      <c r="D195" s="72"/>
      <c r="E195" s="72"/>
    </row>
    <row r="196" spans="1:5" hidden="1">
      <c r="A196" s="164"/>
      <c r="B196" s="72"/>
      <c r="C196" s="73"/>
      <c r="D196" s="73"/>
      <c r="E196" s="72"/>
    </row>
    <row r="197" spans="1:5" hidden="1">
      <c r="A197" s="164"/>
      <c r="B197" s="72"/>
      <c r="C197" s="73"/>
      <c r="D197" s="73"/>
      <c r="E197" s="72"/>
    </row>
    <row r="198" spans="1:5" hidden="1">
      <c r="A198" s="164"/>
      <c r="B198" s="75"/>
      <c r="C198" s="73"/>
      <c r="D198" s="73"/>
      <c r="E198" s="72"/>
    </row>
    <row r="199" spans="1:5" hidden="1">
      <c r="A199" s="164"/>
      <c r="B199" s="75"/>
      <c r="C199" s="73"/>
      <c r="D199" s="73"/>
      <c r="E199" s="72"/>
    </row>
    <row r="200" spans="1:5" hidden="1">
      <c r="A200" s="164"/>
      <c r="B200" s="75"/>
      <c r="C200" s="73"/>
      <c r="D200" s="73"/>
      <c r="E200" s="72"/>
    </row>
    <row r="201" spans="1:5" hidden="1">
      <c r="A201" s="164"/>
      <c r="B201" s="75"/>
      <c r="C201" s="73"/>
      <c r="D201" s="73"/>
      <c r="E201" s="72"/>
    </row>
    <row r="202" spans="1:5" hidden="1">
      <c r="A202" s="164"/>
      <c r="B202" s="75"/>
      <c r="C202" s="73"/>
      <c r="D202" s="73"/>
      <c r="E202" s="72"/>
    </row>
    <row r="203" spans="1:5" hidden="1">
      <c r="A203" s="164"/>
      <c r="B203" s="75"/>
      <c r="C203" s="73"/>
      <c r="D203" s="73"/>
      <c r="E203" s="72"/>
    </row>
    <row r="204" spans="1:5" hidden="1">
      <c r="A204" s="164"/>
      <c r="B204" s="75"/>
      <c r="C204" s="73"/>
      <c r="D204" s="73"/>
      <c r="E204" s="72"/>
    </row>
    <row r="205" spans="1:5" hidden="1">
      <c r="A205" s="164"/>
      <c r="B205" s="75"/>
      <c r="C205" s="73"/>
      <c r="D205" s="73"/>
      <c r="E205" s="72"/>
    </row>
    <row r="206" spans="1:5" hidden="1">
      <c r="A206" s="164"/>
      <c r="B206" s="75"/>
      <c r="C206" s="73"/>
      <c r="D206" s="73"/>
      <c r="E206" s="72"/>
    </row>
    <row r="207" spans="1:5" hidden="1">
      <c r="A207" s="164"/>
      <c r="B207" s="72"/>
      <c r="C207" s="73"/>
      <c r="D207" s="73"/>
      <c r="E207" s="72"/>
    </row>
    <row r="208" spans="1:5" hidden="1">
      <c r="A208" s="164"/>
      <c r="B208" s="76"/>
      <c r="C208" s="73"/>
      <c r="D208" s="73"/>
      <c r="E208" s="72"/>
    </row>
    <row r="209" spans="1:5" hidden="1">
      <c r="A209" s="164"/>
      <c r="B209" s="76"/>
      <c r="C209" s="72"/>
      <c r="D209" s="72"/>
      <c r="E209" s="72"/>
    </row>
    <row r="210" spans="1:5" hidden="1">
      <c r="A210" s="164"/>
      <c r="B210" s="76"/>
      <c r="C210" s="72"/>
      <c r="D210" s="72"/>
      <c r="E210" s="72"/>
    </row>
    <row r="211" spans="1:5" hidden="1">
      <c r="A211" s="164"/>
      <c r="B211" s="76"/>
      <c r="C211" s="72"/>
      <c r="D211" s="72"/>
      <c r="E211" s="72"/>
    </row>
    <row r="212" spans="1:5" hidden="1">
      <c r="A212" s="164"/>
      <c r="B212" s="76"/>
      <c r="C212" s="72"/>
      <c r="D212" s="72"/>
      <c r="E212" s="72"/>
    </row>
    <row r="213" spans="1:5" hidden="1">
      <c r="A213" s="164"/>
      <c r="B213" s="76"/>
      <c r="C213" s="72"/>
      <c r="D213" s="72"/>
      <c r="E213" s="72"/>
    </row>
    <row r="214" spans="1:5" hidden="1">
      <c r="A214" s="164"/>
      <c r="B214" s="72"/>
      <c r="C214" s="73"/>
      <c r="D214" s="73"/>
      <c r="E214" s="72"/>
    </row>
    <row r="215" spans="1:5" hidden="1">
      <c r="A215" s="164"/>
      <c r="B215" s="72"/>
      <c r="C215" s="73"/>
      <c r="D215" s="73"/>
      <c r="E215" s="72"/>
    </row>
    <row r="216" spans="1:5" hidden="1">
      <c r="A216" s="164"/>
      <c r="B216" s="75"/>
      <c r="C216" s="73"/>
      <c r="D216" s="73"/>
      <c r="E216" s="72"/>
    </row>
    <row r="217" spans="1:5" hidden="1">
      <c r="A217" s="164"/>
      <c r="B217" s="75"/>
      <c r="C217" s="73"/>
      <c r="D217" s="73"/>
      <c r="E217" s="72"/>
    </row>
    <row r="218" spans="1:5" hidden="1">
      <c r="A218" s="164"/>
      <c r="B218" s="75"/>
      <c r="C218" s="73"/>
      <c r="D218" s="73"/>
      <c r="E218" s="72"/>
    </row>
    <row r="219" spans="1:5" hidden="1">
      <c r="A219" s="164"/>
      <c r="B219" s="75"/>
      <c r="C219" s="73"/>
      <c r="D219" s="73"/>
      <c r="E219" s="72"/>
    </row>
    <row r="220" spans="1:5" hidden="1">
      <c r="A220" s="164"/>
      <c r="B220" s="75"/>
      <c r="C220" s="73"/>
      <c r="D220" s="73"/>
      <c r="E220" s="72"/>
    </row>
    <row r="221" spans="1:5" hidden="1">
      <c r="A221" s="164"/>
      <c r="B221" s="75"/>
      <c r="C221" s="73"/>
      <c r="D221" s="73"/>
      <c r="E221" s="72"/>
    </row>
    <row r="222" spans="1:5" hidden="1">
      <c r="A222" s="164"/>
      <c r="B222" s="75"/>
      <c r="C222" s="73"/>
      <c r="D222" s="73"/>
      <c r="E222" s="72"/>
    </row>
    <row r="223" spans="1:5" hidden="1">
      <c r="A223" s="164"/>
      <c r="B223" s="72"/>
      <c r="C223" s="74"/>
      <c r="D223" s="74"/>
      <c r="E223" s="72"/>
    </row>
    <row r="224" spans="1:5" hidden="1">
      <c r="A224" s="164"/>
      <c r="B224" s="76"/>
      <c r="C224" s="72"/>
      <c r="D224" s="72"/>
      <c r="E224" s="72"/>
    </row>
    <row r="225" spans="1:5" hidden="1">
      <c r="A225" s="164"/>
      <c r="B225" s="76"/>
      <c r="C225" s="72"/>
      <c r="D225" s="72"/>
      <c r="E225" s="72"/>
    </row>
    <row r="226" spans="1:5" hidden="1">
      <c r="A226" s="164"/>
      <c r="B226" s="76"/>
      <c r="C226" s="72"/>
      <c r="D226" s="72"/>
      <c r="E226" s="72"/>
    </row>
    <row r="227" spans="1:5" hidden="1">
      <c r="A227" s="164"/>
      <c r="B227" s="72"/>
      <c r="C227" s="73"/>
      <c r="D227" s="73"/>
      <c r="E227" s="72"/>
    </row>
    <row r="228" spans="1:5" hidden="1">
      <c r="A228" s="164"/>
      <c r="B228" s="72"/>
      <c r="C228" s="73"/>
      <c r="D228" s="73"/>
      <c r="E228" s="72"/>
    </row>
    <row r="229" spans="1:5" hidden="1">
      <c r="A229" s="164"/>
      <c r="B229" s="75"/>
      <c r="C229" s="73"/>
      <c r="D229" s="73"/>
      <c r="E229" s="72"/>
    </row>
    <row r="230" spans="1:5" hidden="1">
      <c r="A230" s="164"/>
      <c r="B230" s="75"/>
      <c r="C230" s="73"/>
      <c r="D230" s="73"/>
      <c r="E230" s="72"/>
    </row>
    <row r="231" spans="1:5" hidden="1">
      <c r="A231" s="164"/>
      <c r="B231" s="75"/>
      <c r="C231" s="73"/>
      <c r="D231" s="73"/>
      <c r="E231" s="72"/>
    </row>
    <row r="232" spans="1:5" hidden="1">
      <c r="A232" s="164"/>
      <c r="B232" s="75"/>
      <c r="C232" s="73"/>
      <c r="D232" s="73"/>
      <c r="E232" s="72"/>
    </row>
    <row r="233" spans="1:5" hidden="1">
      <c r="A233" s="164"/>
      <c r="B233" s="75"/>
      <c r="C233" s="73"/>
      <c r="D233" s="73"/>
      <c r="E233" s="72"/>
    </row>
    <row r="234" spans="1:5" hidden="1">
      <c r="A234" s="164"/>
      <c r="B234" s="75"/>
      <c r="C234" s="73"/>
      <c r="D234" s="73"/>
      <c r="E234" s="72"/>
    </row>
    <row r="235" spans="1:5" hidden="1">
      <c r="A235" s="164"/>
      <c r="B235" s="75"/>
      <c r="C235" s="73"/>
      <c r="D235" s="73"/>
      <c r="E235" s="72"/>
    </row>
    <row r="236" spans="1:5" hidden="1">
      <c r="A236" s="164"/>
      <c r="B236" s="75"/>
      <c r="C236" s="73"/>
      <c r="D236" s="73"/>
      <c r="E236" s="72"/>
    </row>
    <row r="237" spans="1:5" hidden="1">
      <c r="A237" s="164"/>
      <c r="B237" s="75"/>
      <c r="C237" s="72"/>
      <c r="D237" s="72"/>
      <c r="E237" s="72"/>
    </row>
    <row r="238" spans="1:5" hidden="1">
      <c r="A238" s="164"/>
      <c r="B238" s="75"/>
      <c r="C238" s="72"/>
      <c r="D238" s="72"/>
      <c r="E238" s="72"/>
    </row>
    <row r="239" spans="1:5" hidden="1">
      <c r="A239" s="164"/>
      <c r="B239" s="75"/>
      <c r="C239" s="72"/>
      <c r="D239" s="72"/>
      <c r="E239" s="72"/>
    </row>
    <row r="240" spans="1:5" hidden="1">
      <c r="A240" s="164"/>
      <c r="B240" s="75"/>
      <c r="C240" s="72"/>
      <c r="D240" s="72"/>
      <c r="E240" s="72"/>
    </row>
    <row r="241" spans="1:5" hidden="1">
      <c r="A241" s="164"/>
      <c r="B241" s="72"/>
      <c r="C241" s="73"/>
      <c r="D241" s="73"/>
      <c r="E241" s="72"/>
    </row>
    <row r="242" spans="1:5" hidden="1">
      <c r="A242" s="164"/>
      <c r="B242" s="72"/>
      <c r="C242" s="73"/>
      <c r="D242" s="73"/>
      <c r="E242" s="72"/>
    </row>
    <row r="243" spans="1:5" hidden="1">
      <c r="A243" s="164"/>
      <c r="B243" s="72"/>
      <c r="C243" s="73"/>
      <c r="D243" s="73"/>
      <c r="E243" s="72"/>
    </row>
    <row r="244" spans="1:5" hidden="1">
      <c r="A244" s="164"/>
      <c r="B244" s="72"/>
      <c r="C244" s="73"/>
      <c r="D244" s="73"/>
      <c r="E244" s="72"/>
    </row>
    <row r="245" spans="1:5" hidden="1">
      <c r="A245" s="164"/>
      <c r="B245" s="72"/>
      <c r="C245" s="73"/>
      <c r="D245" s="73"/>
      <c r="E245" s="72"/>
    </row>
    <row r="246" spans="1:5" hidden="1">
      <c r="A246" s="164"/>
      <c r="B246" s="72"/>
      <c r="C246" s="73"/>
      <c r="D246" s="73"/>
      <c r="E246" s="72"/>
    </row>
    <row r="247" spans="1:5" hidden="1">
      <c r="A247" s="164"/>
      <c r="B247" s="72"/>
      <c r="C247" s="73"/>
      <c r="D247" s="73"/>
      <c r="E247" s="72"/>
    </row>
    <row r="248" spans="1:5" hidden="1">
      <c r="A248" s="164"/>
      <c r="B248" s="72"/>
      <c r="C248" s="73"/>
      <c r="D248" s="73"/>
      <c r="E248" s="72"/>
    </row>
    <row r="249" spans="1:5" hidden="1">
      <c r="A249" s="164"/>
      <c r="B249" s="72"/>
      <c r="C249" s="73"/>
      <c r="D249" s="73"/>
      <c r="E249" s="72"/>
    </row>
    <row r="250" spans="1:5" hidden="1">
      <c r="A250" s="164"/>
      <c r="B250" s="72"/>
      <c r="C250" s="72"/>
      <c r="D250" s="72"/>
      <c r="E250" s="72"/>
    </row>
    <row r="251" spans="1:5" hidden="1">
      <c r="A251" s="164"/>
      <c r="B251" s="72"/>
      <c r="C251" s="72"/>
      <c r="D251" s="72"/>
      <c r="E251" s="72"/>
    </row>
    <row r="252" spans="1:5" hidden="1">
      <c r="A252" s="164"/>
      <c r="B252" s="72"/>
      <c r="C252" s="72"/>
      <c r="D252" s="72"/>
      <c r="E252" s="72"/>
    </row>
    <row r="253" spans="1:5" hidden="1">
      <c r="A253" s="165"/>
      <c r="B253" s="54"/>
      <c r="C253" s="54"/>
      <c r="D253" s="54"/>
      <c r="E253" s="54"/>
    </row>
    <row r="254" spans="1:5" hidden="1">
      <c r="A254" s="165"/>
      <c r="B254" s="54"/>
      <c r="C254" s="54"/>
      <c r="D254" s="54"/>
      <c r="E254" s="54"/>
    </row>
  </sheetData>
  <mergeCells count="1">
    <mergeCell ref="A1:E1"/>
  </mergeCells>
  <phoneticPr fontId="12" type="noConversion"/>
  <dataValidations count="1">
    <dataValidation type="list" allowBlank="1" showInputMessage="1" showErrorMessage="1" prompt="Select Asset" sqref="E3:E29">
      <formula1>Assets</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I64"/>
  <sheetViews>
    <sheetView topLeftCell="A25" zoomScaleNormal="100" workbookViewId="0">
      <selection activeCell="G1" sqref="G1:XFD1048576"/>
    </sheetView>
  </sheetViews>
  <sheetFormatPr defaultColWidth="0" defaultRowHeight="12" zeroHeight="1"/>
  <cols>
    <col min="1" max="1" width="12.140625" style="304" customWidth="1"/>
    <col min="2" max="2" width="51.28515625" style="92" customWidth="1"/>
    <col min="3" max="3" width="16.28515625" style="96" customWidth="1"/>
    <col min="4" max="4" width="16.5703125" style="96" customWidth="1"/>
    <col min="5" max="5" width="23" style="102" customWidth="1"/>
    <col min="6" max="6" width="45.42578125" style="92" customWidth="1"/>
    <col min="7" max="7" width="33.140625" style="92" hidden="1" customWidth="1"/>
    <col min="8" max="8" width="9.140625" style="92" hidden="1" customWidth="1"/>
    <col min="9" max="9" width="9.140625" style="107" hidden="1" customWidth="1"/>
    <col min="10" max="16384" width="9.140625" style="92" hidden="1"/>
  </cols>
  <sheetData>
    <row r="1" spans="1:9">
      <c r="A1" s="376" t="s">
        <v>439</v>
      </c>
      <c r="B1" s="376"/>
      <c r="C1" s="376"/>
      <c r="D1" s="376"/>
      <c r="E1" s="376"/>
    </row>
    <row r="2" spans="1:9" ht="49.5" customHeight="1" thickBot="1">
      <c r="A2" s="376"/>
      <c r="B2" s="376"/>
      <c r="C2" s="376"/>
      <c r="D2" s="376"/>
      <c r="E2" s="376"/>
    </row>
    <row r="3" spans="1:9" ht="45.75" thickBot="1">
      <c r="A3" s="298" t="s">
        <v>212</v>
      </c>
      <c r="B3" s="103" t="s">
        <v>54</v>
      </c>
      <c r="C3" s="104" t="s">
        <v>448</v>
      </c>
      <c r="D3" s="105" t="s">
        <v>449</v>
      </c>
      <c r="E3" s="106" t="s">
        <v>450</v>
      </c>
      <c r="F3" s="103" t="s">
        <v>438</v>
      </c>
    </row>
    <row r="4" spans="1:9" ht="48.75" thickBot="1">
      <c r="A4" s="299" t="s">
        <v>0</v>
      </c>
      <c r="B4" s="83" t="s">
        <v>491</v>
      </c>
      <c r="C4" s="85">
        <v>3</v>
      </c>
      <c r="D4" s="86">
        <v>4</v>
      </c>
      <c r="E4" s="94">
        <f t="shared" ref="E4:E31" si="0">C4*D4/5</f>
        <v>2.4</v>
      </c>
      <c r="F4" s="83" t="s">
        <v>492</v>
      </c>
      <c r="G4" s="92" t="str">
        <f>CONCATENATE(A4,". ",B4)</f>
        <v>V1. Inappropriate design of procedures</v>
      </c>
      <c r="H4" s="31" t="s">
        <v>0</v>
      </c>
      <c r="I4" s="107" t="str">
        <f>CONCATENATE(A4,".")</f>
        <v>V1.</v>
      </c>
    </row>
    <row r="5" spans="1:9" ht="48.75" thickBot="1">
      <c r="A5" s="299" t="s">
        <v>1</v>
      </c>
      <c r="B5" s="82" t="s">
        <v>213</v>
      </c>
      <c r="C5" s="85">
        <v>4</v>
      </c>
      <c r="D5" s="86">
        <v>3</v>
      </c>
      <c r="E5" s="94">
        <f t="shared" si="0"/>
        <v>2.4</v>
      </c>
      <c r="F5" s="83" t="s">
        <v>493</v>
      </c>
      <c r="G5" s="92" t="str">
        <f>CONCATENATE(A5,". ",B5)</f>
        <v xml:space="preserve">V2. Excessive dependency on IT systems, network and external infrastructure </v>
      </c>
      <c r="H5" s="32" t="s">
        <v>1</v>
      </c>
      <c r="I5" s="107" t="str">
        <f t="shared" ref="I5:I42" si="1">CONCATENATE(A5,".")</f>
        <v>V2.</v>
      </c>
    </row>
    <row r="6" spans="1:9" ht="48.75" thickBot="1">
      <c r="A6" s="299" t="s">
        <v>2</v>
      </c>
      <c r="B6" s="83" t="s">
        <v>494</v>
      </c>
      <c r="C6" s="85">
        <v>3</v>
      </c>
      <c r="D6" s="86">
        <v>3</v>
      </c>
      <c r="E6" s="94">
        <f t="shared" si="0"/>
        <v>1.8</v>
      </c>
      <c r="F6" s="83" t="s">
        <v>495</v>
      </c>
      <c r="G6" s="92" t="str">
        <f>CONCATENATE(A6,". ",B6)</f>
        <v xml:space="preserve">V3. Lack of back-up / failover procedures </v>
      </c>
      <c r="H6" s="32" t="s">
        <v>2</v>
      </c>
      <c r="I6" s="107" t="str">
        <f t="shared" si="1"/>
        <v>V3.</v>
      </c>
    </row>
    <row r="7" spans="1:9" ht="72.75" thickBot="1">
      <c r="A7" s="299" t="s">
        <v>3</v>
      </c>
      <c r="B7" s="83" t="s">
        <v>362</v>
      </c>
      <c r="C7" s="85">
        <v>2</v>
      </c>
      <c r="D7" s="86">
        <v>4</v>
      </c>
      <c r="E7" s="94">
        <f t="shared" si="0"/>
        <v>1.6</v>
      </c>
      <c r="F7" s="83" t="s">
        <v>496</v>
      </c>
      <c r="G7" s="92" t="str">
        <f>CONCATENATE(A7,". ",B7)</f>
        <v>V4. Lack of or low user awareness and/or training in procedures, use of devices, security aspects etc</v>
      </c>
      <c r="H7" s="31" t="s">
        <v>3</v>
      </c>
      <c r="I7" s="107" t="str">
        <f t="shared" si="1"/>
        <v>V4.</v>
      </c>
    </row>
    <row r="8" spans="1:9" ht="60.75" thickBot="1">
      <c r="A8" s="299" t="s">
        <v>4</v>
      </c>
      <c r="B8" s="83" t="s">
        <v>366</v>
      </c>
      <c r="C8" s="85">
        <v>3</v>
      </c>
      <c r="D8" s="86">
        <v>3</v>
      </c>
      <c r="E8" s="94">
        <f t="shared" si="0"/>
        <v>1.8</v>
      </c>
      <c r="F8" s="185" t="s">
        <v>497</v>
      </c>
      <c r="G8" s="92" t="str">
        <f t="shared" ref="G8:G31" si="2">CONCATENATE(A8,". ",B8)</f>
        <v>V5. Lack of usability / unfriendly user interface(s) of device(s)</v>
      </c>
      <c r="H8" s="32" t="s">
        <v>4</v>
      </c>
      <c r="I8" s="107" t="str">
        <f t="shared" si="1"/>
        <v>V5.</v>
      </c>
    </row>
    <row r="9" spans="1:9" ht="48.75" thickBot="1">
      <c r="A9" s="299" t="s">
        <v>5</v>
      </c>
      <c r="B9" s="93" t="s">
        <v>237</v>
      </c>
      <c r="C9" s="85">
        <v>3</v>
      </c>
      <c r="D9" s="86">
        <v>4</v>
      </c>
      <c r="E9" s="94">
        <f t="shared" si="0"/>
        <v>2.4</v>
      </c>
      <c r="F9" s="185" t="s">
        <v>498</v>
      </c>
      <c r="G9" s="92" t="str">
        <f t="shared" si="2"/>
        <v>V6. Lack of interoperability between devices and/or technologies and/or systems</v>
      </c>
      <c r="H9" s="31" t="s">
        <v>5</v>
      </c>
      <c r="I9" s="107" t="str">
        <f t="shared" si="1"/>
        <v>V6.</v>
      </c>
    </row>
    <row r="10" spans="1:9" ht="84.75" thickBot="1">
      <c r="A10" s="299" t="s">
        <v>368</v>
      </c>
      <c r="B10" s="83" t="s">
        <v>363</v>
      </c>
      <c r="C10" s="85">
        <v>3</v>
      </c>
      <c r="D10" s="86">
        <v>4</v>
      </c>
      <c r="E10" s="94">
        <f t="shared" si="0"/>
        <v>2.4</v>
      </c>
      <c r="F10" s="185" t="s">
        <v>499</v>
      </c>
      <c r="G10" s="92" t="str">
        <f t="shared" si="2"/>
        <v>V7. Collected data is insufficient or incorrect [lack of adequate controls at data entry]</v>
      </c>
      <c r="H10" s="32" t="s">
        <v>368</v>
      </c>
      <c r="I10" s="107" t="str">
        <f t="shared" si="1"/>
        <v>V7.</v>
      </c>
    </row>
    <row r="11" spans="1:9" ht="24.75" thickBot="1">
      <c r="A11" s="300" t="s">
        <v>6</v>
      </c>
      <c r="B11" s="83" t="s">
        <v>214</v>
      </c>
      <c r="C11" s="85">
        <v>4</v>
      </c>
      <c r="D11" s="86">
        <v>3</v>
      </c>
      <c r="E11" s="94">
        <f t="shared" si="0"/>
        <v>2.4</v>
      </c>
      <c r="F11" s="185" t="s">
        <v>500</v>
      </c>
      <c r="G11" s="92" t="str">
        <f t="shared" si="2"/>
        <v>V8. Dependency on power systems</v>
      </c>
      <c r="H11" s="31" t="s">
        <v>6</v>
      </c>
      <c r="I11" s="107" t="str">
        <f t="shared" si="1"/>
        <v>V8.</v>
      </c>
    </row>
    <row r="12" spans="1:9" ht="60.75" thickBot="1">
      <c r="A12" s="299" t="s">
        <v>7</v>
      </c>
      <c r="B12" s="83" t="s">
        <v>421</v>
      </c>
      <c r="C12" s="85">
        <v>3</v>
      </c>
      <c r="D12" s="86">
        <v>3</v>
      </c>
      <c r="E12" s="94">
        <f t="shared" si="0"/>
        <v>1.8</v>
      </c>
      <c r="F12" s="185" t="s">
        <v>501</v>
      </c>
      <c r="G12" s="92" t="str">
        <f t="shared" si="2"/>
        <v>V9. Lack of or inadequate logical access (identification, authentication and authorisation) and physical access controls</v>
      </c>
      <c r="H12" s="32" t="s">
        <v>7</v>
      </c>
      <c r="I12" s="107" t="str">
        <f t="shared" si="1"/>
        <v>V9.</v>
      </c>
    </row>
    <row r="13" spans="1:9" ht="60.75" thickBot="1">
      <c r="A13" s="300" t="s">
        <v>8</v>
      </c>
      <c r="B13" s="84" t="s">
        <v>215</v>
      </c>
      <c r="C13" s="85">
        <v>2</v>
      </c>
      <c r="D13" s="86">
        <v>2</v>
      </c>
      <c r="E13" s="94">
        <f t="shared" si="0"/>
        <v>0.8</v>
      </c>
      <c r="F13" s="185" t="s">
        <v>502</v>
      </c>
      <c r="G13" s="92" t="str">
        <f t="shared" si="2"/>
        <v>V10. Flawed/insufficient design and/or capacity of devices and systems</v>
      </c>
      <c r="H13" s="31" t="s">
        <v>8</v>
      </c>
      <c r="I13" s="107" t="str">
        <f t="shared" si="1"/>
        <v>V10.</v>
      </c>
    </row>
    <row r="14" spans="1:9" ht="48.75" thickBot="1">
      <c r="A14" s="300" t="s">
        <v>9</v>
      </c>
      <c r="B14" s="83" t="s">
        <v>503</v>
      </c>
      <c r="C14" s="85">
        <v>3</v>
      </c>
      <c r="D14" s="86">
        <v>2</v>
      </c>
      <c r="E14" s="94">
        <f t="shared" si="0"/>
        <v>1.2</v>
      </c>
      <c r="F14" s="185" t="s">
        <v>504</v>
      </c>
      <c r="G14" s="92" t="str">
        <f t="shared" si="2"/>
        <v xml:space="preserve">V11. Lack of adequate controls in biometrics' enrolment stage </v>
      </c>
      <c r="H14" s="32" t="s">
        <v>9</v>
      </c>
      <c r="I14" s="107" t="str">
        <f t="shared" si="1"/>
        <v>V11.</v>
      </c>
    </row>
    <row r="15" spans="1:9" ht="24.75" thickBot="1">
      <c r="A15" s="300" t="s">
        <v>10</v>
      </c>
      <c r="B15" s="83" t="s">
        <v>505</v>
      </c>
      <c r="C15" s="85">
        <v>2</v>
      </c>
      <c r="D15" s="86">
        <v>2</v>
      </c>
      <c r="E15" s="94">
        <f t="shared" si="0"/>
        <v>0.8</v>
      </c>
      <c r="F15" s="167" t="s">
        <v>506</v>
      </c>
      <c r="G15" s="92" t="str">
        <f t="shared" si="2"/>
        <v xml:space="preserve">V12. Lack of harmonisation and interoperability of procedures </v>
      </c>
      <c r="H15" s="31" t="s">
        <v>10</v>
      </c>
      <c r="I15" s="107" t="str">
        <f t="shared" si="1"/>
        <v>V12.</v>
      </c>
    </row>
    <row r="16" spans="1:9" s="95" customFormat="1" ht="24.75" thickBot="1">
      <c r="A16" s="299" t="s">
        <v>11</v>
      </c>
      <c r="B16" s="82" t="s">
        <v>507</v>
      </c>
      <c r="C16" s="85">
        <v>2</v>
      </c>
      <c r="D16" s="86">
        <v>3</v>
      </c>
      <c r="E16" s="94">
        <f t="shared" si="0"/>
        <v>1.2</v>
      </c>
      <c r="F16" s="167"/>
      <c r="G16" s="92" t="str">
        <f t="shared" si="2"/>
        <v xml:space="preserve">V13. Lack of or inappropriate protection of RFID tags </v>
      </c>
      <c r="H16" s="32" t="s">
        <v>11</v>
      </c>
      <c r="I16" s="107" t="str">
        <f t="shared" si="1"/>
        <v>V13.</v>
      </c>
    </row>
    <row r="17" spans="1:9" s="95" customFormat="1" ht="60.75" thickBot="1">
      <c r="A17" s="300" t="s">
        <v>12</v>
      </c>
      <c r="B17" s="84" t="s">
        <v>508</v>
      </c>
      <c r="C17" s="85">
        <v>3</v>
      </c>
      <c r="D17" s="86">
        <v>4</v>
      </c>
      <c r="E17" s="94">
        <f t="shared" si="0"/>
        <v>2.4</v>
      </c>
      <c r="F17" s="83" t="s">
        <v>509</v>
      </c>
      <c r="G17" s="92" t="str">
        <f t="shared" si="2"/>
        <v>V14. Lack of sufficiently skilled and/or trained personnel [airport, airline]</v>
      </c>
      <c r="H17" s="31" t="s">
        <v>12</v>
      </c>
      <c r="I17" s="107" t="str">
        <f t="shared" si="1"/>
        <v>V14.</v>
      </c>
    </row>
    <row r="18" spans="1:9" s="95" customFormat="1" ht="48.75" thickBot="1">
      <c r="A18" s="300" t="s">
        <v>13</v>
      </c>
      <c r="B18" s="84" t="s">
        <v>358</v>
      </c>
      <c r="C18" s="85">
        <v>2</v>
      </c>
      <c r="D18" s="86">
        <v>5</v>
      </c>
      <c r="E18" s="94">
        <f t="shared" si="0"/>
        <v>2</v>
      </c>
      <c r="F18" s="167" t="s">
        <v>510</v>
      </c>
      <c r="G18" s="92" t="str">
        <f t="shared" si="2"/>
        <v>V15. Insufficient equipment</v>
      </c>
      <c r="H18" s="32" t="s">
        <v>13</v>
      </c>
      <c r="I18" s="107" t="str">
        <f t="shared" si="1"/>
        <v>V15.</v>
      </c>
    </row>
    <row r="19" spans="1:9" ht="36.75" thickBot="1">
      <c r="A19" s="300" t="s">
        <v>14</v>
      </c>
      <c r="B19" s="84" t="s">
        <v>354</v>
      </c>
      <c r="C19" s="85">
        <v>2</v>
      </c>
      <c r="D19" s="86">
        <v>3</v>
      </c>
      <c r="E19" s="94">
        <f t="shared" si="0"/>
        <v>1.2</v>
      </c>
      <c r="F19" s="83" t="s">
        <v>511</v>
      </c>
      <c r="G19" s="92" t="str">
        <f t="shared" si="2"/>
        <v>V16. Inappropriate expansion of the trust perimeter</v>
      </c>
      <c r="H19" s="31" t="s">
        <v>14</v>
      </c>
      <c r="I19" s="107" t="str">
        <f t="shared" si="1"/>
        <v>V16.</v>
      </c>
    </row>
    <row r="20" spans="1:9" ht="12.75" thickBot="1">
      <c r="A20" s="299" t="s">
        <v>15</v>
      </c>
      <c r="B20" s="83" t="s">
        <v>217</v>
      </c>
      <c r="C20" s="85">
        <v>2</v>
      </c>
      <c r="D20" s="86">
        <v>3</v>
      </c>
      <c r="E20" s="94">
        <f t="shared" si="0"/>
        <v>1.2</v>
      </c>
      <c r="F20" s="167"/>
      <c r="G20" s="92" t="str">
        <f t="shared" si="2"/>
        <v>V17. Lack of dependable sensors, GPS</v>
      </c>
      <c r="H20" s="32" t="s">
        <v>15</v>
      </c>
      <c r="I20" s="107" t="str">
        <f t="shared" si="1"/>
        <v>V17.</v>
      </c>
    </row>
    <row r="21" spans="1:9" ht="108.75" thickBot="1">
      <c r="A21" s="300" t="s">
        <v>16</v>
      </c>
      <c r="B21" s="83" t="s">
        <v>454</v>
      </c>
      <c r="C21" s="85">
        <v>2</v>
      </c>
      <c r="D21" s="86">
        <v>2</v>
      </c>
      <c r="E21" s="94">
        <f t="shared" si="0"/>
        <v>0.8</v>
      </c>
      <c r="F21" s="83" t="s">
        <v>512</v>
      </c>
      <c r="G21" s="92" t="str">
        <f t="shared" si="2"/>
        <v>V18. Lack of respect to the data minimisation and proportionality principles</v>
      </c>
      <c r="H21" s="31" t="s">
        <v>16</v>
      </c>
      <c r="I21" s="107" t="str">
        <f t="shared" si="1"/>
        <v>V18.</v>
      </c>
    </row>
    <row r="22" spans="1:9" ht="84.75" thickBot="1">
      <c r="A22" s="299" t="s">
        <v>17</v>
      </c>
      <c r="B22" s="82" t="s">
        <v>513</v>
      </c>
      <c r="C22" s="85">
        <v>4</v>
      </c>
      <c r="D22" s="86">
        <v>4</v>
      </c>
      <c r="E22" s="94">
        <f t="shared" si="0"/>
        <v>3.2</v>
      </c>
      <c r="F22" s="83" t="s">
        <v>514</v>
      </c>
      <c r="G22" s="92" t="str">
        <f t="shared" si="2"/>
        <v xml:space="preserve">V19. Lack of respect to the purpose limitation (finality principle)  </v>
      </c>
      <c r="H22" s="32" t="s">
        <v>17</v>
      </c>
      <c r="I22" s="107" t="str">
        <f t="shared" si="1"/>
        <v>V19.</v>
      </c>
    </row>
    <row r="23" spans="1:9" ht="90.75" customHeight="1" thickBot="1">
      <c r="A23" s="300" t="s">
        <v>18</v>
      </c>
      <c r="B23" s="83" t="s">
        <v>455</v>
      </c>
      <c r="C23" s="85">
        <v>4</v>
      </c>
      <c r="D23" s="86">
        <v>4</v>
      </c>
      <c r="E23" s="94">
        <f t="shared" si="0"/>
        <v>3.2</v>
      </c>
      <c r="F23" s="83" t="s">
        <v>515</v>
      </c>
      <c r="G23" s="92" t="str">
        <f t="shared" si="2"/>
        <v>V20. Lack of respect to the transparency principle</v>
      </c>
      <c r="H23" s="31" t="s">
        <v>18</v>
      </c>
      <c r="I23" s="107" t="str">
        <f t="shared" si="1"/>
        <v>V20.</v>
      </c>
    </row>
    <row r="24" spans="1:9" ht="84.75" thickBot="1">
      <c r="A24" s="299" t="s">
        <v>19</v>
      </c>
      <c r="B24" s="83" t="s">
        <v>216</v>
      </c>
      <c r="C24" s="85">
        <v>3</v>
      </c>
      <c r="D24" s="86">
        <v>3</v>
      </c>
      <c r="E24" s="94">
        <f t="shared" si="0"/>
        <v>1.8</v>
      </c>
      <c r="F24" s="83" t="s">
        <v>516</v>
      </c>
      <c r="G24" s="92" t="str">
        <f t="shared" si="2"/>
        <v>V21. Inappropriate / inadequate identity management</v>
      </c>
      <c r="H24" s="32" t="s">
        <v>19</v>
      </c>
      <c r="I24" s="107" t="str">
        <f t="shared" si="1"/>
        <v>V21.</v>
      </c>
    </row>
    <row r="25" spans="1:9" ht="12.75" thickBot="1">
      <c r="A25" s="300" t="s">
        <v>20</v>
      </c>
      <c r="B25" s="83" t="s">
        <v>517</v>
      </c>
      <c r="C25" s="87">
        <v>2</v>
      </c>
      <c r="D25" s="88">
        <v>4</v>
      </c>
      <c r="E25" s="94">
        <f t="shared" si="0"/>
        <v>1.6</v>
      </c>
      <c r="F25" s="167"/>
      <c r="G25" s="92" t="str">
        <f t="shared" si="2"/>
        <v xml:space="preserve">V22. Inadequacy of RF traffic regulations </v>
      </c>
      <c r="H25" s="31" t="s">
        <v>20</v>
      </c>
      <c r="I25" s="107" t="str">
        <f t="shared" si="1"/>
        <v>V22.</v>
      </c>
    </row>
    <row r="26" spans="1:9" ht="144.75" thickBot="1">
      <c r="A26" s="299" t="s">
        <v>21</v>
      </c>
      <c r="B26" s="83" t="s">
        <v>518</v>
      </c>
      <c r="C26" s="85">
        <v>2</v>
      </c>
      <c r="D26" s="86">
        <v>2</v>
      </c>
      <c r="E26" s="94">
        <f t="shared" si="0"/>
        <v>0.8</v>
      </c>
      <c r="F26" s="167" t="s">
        <v>519</v>
      </c>
      <c r="G26" s="92" t="str">
        <f t="shared" si="2"/>
        <v xml:space="preserve">V23. Over dependency on biometrics </v>
      </c>
      <c r="H26" s="32" t="s">
        <v>21</v>
      </c>
      <c r="I26" s="107" t="str">
        <f t="shared" si="1"/>
        <v>V23.</v>
      </c>
    </row>
    <row r="27" spans="1:9" ht="12.75" thickBot="1">
      <c r="A27" s="300" t="s">
        <v>220</v>
      </c>
      <c r="B27" s="83"/>
      <c r="C27" s="85">
        <v>2</v>
      </c>
      <c r="D27" s="86">
        <v>2</v>
      </c>
      <c r="E27" s="94">
        <f t="shared" si="0"/>
        <v>0.8</v>
      </c>
      <c r="F27" s="186"/>
      <c r="G27" s="92" t="str">
        <f t="shared" si="2"/>
        <v xml:space="preserve">V24. </v>
      </c>
      <c r="H27" s="31" t="s">
        <v>220</v>
      </c>
      <c r="I27" s="107" t="str">
        <f t="shared" si="1"/>
        <v>V24.</v>
      </c>
    </row>
    <row r="28" spans="1:9" ht="36.75" thickBot="1">
      <c r="A28" s="299" t="s">
        <v>221</v>
      </c>
      <c r="B28" s="83" t="s">
        <v>520</v>
      </c>
      <c r="C28" s="85">
        <v>3</v>
      </c>
      <c r="D28" s="86">
        <v>4</v>
      </c>
      <c r="E28" s="94">
        <f t="shared" si="0"/>
        <v>2.4</v>
      </c>
      <c r="F28" s="186" t="s">
        <v>521</v>
      </c>
      <c r="G28" s="92" t="str">
        <f t="shared" si="2"/>
        <v>V25. Inherent features (size, material etc.): easy to lose, to be stolen and/or copied (especially for RFID tags)</v>
      </c>
      <c r="H28" s="32" t="s">
        <v>221</v>
      </c>
      <c r="I28" s="107" t="str">
        <f t="shared" si="1"/>
        <v>V25.</v>
      </c>
    </row>
    <row r="29" spans="1:9" ht="48.75" thickBot="1">
      <c r="A29" s="300" t="s">
        <v>222</v>
      </c>
      <c r="B29" s="83" t="s">
        <v>238</v>
      </c>
      <c r="C29" s="85">
        <v>2</v>
      </c>
      <c r="D29" s="86">
        <v>3</v>
      </c>
      <c r="E29" s="94">
        <f t="shared" si="0"/>
        <v>1.2</v>
      </c>
      <c r="F29" s="186" t="s">
        <v>522</v>
      </c>
      <c r="G29" s="92" t="str">
        <f t="shared" si="2"/>
        <v>V26. Actual RFID range longer than standard</v>
      </c>
      <c r="H29" s="31" t="s">
        <v>222</v>
      </c>
      <c r="I29" s="107" t="str">
        <f t="shared" si="1"/>
        <v>V26.</v>
      </c>
    </row>
    <row r="30" spans="1:9" s="95" customFormat="1" ht="48.75" thickBot="1">
      <c r="A30" s="299" t="s">
        <v>223</v>
      </c>
      <c r="B30" s="83" t="s">
        <v>364</v>
      </c>
      <c r="C30" s="85">
        <v>2</v>
      </c>
      <c r="D30" s="86">
        <v>2</v>
      </c>
      <c r="E30" s="94">
        <f t="shared" si="0"/>
        <v>0.8</v>
      </c>
      <c r="F30" s="186" t="s">
        <v>523</v>
      </c>
      <c r="G30" s="92" t="str">
        <f t="shared" si="2"/>
        <v>V27. RFID tags do not have a turn-off option</v>
      </c>
      <c r="H30" s="32" t="s">
        <v>223</v>
      </c>
      <c r="I30" s="107" t="str">
        <f t="shared" si="1"/>
        <v>V27.</v>
      </c>
    </row>
    <row r="31" spans="1:9" s="95" customFormat="1" ht="72.75" thickBot="1">
      <c r="A31" s="300" t="s">
        <v>224</v>
      </c>
      <c r="B31" s="82" t="s">
        <v>218</v>
      </c>
      <c r="C31" s="85">
        <v>2</v>
      </c>
      <c r="D31" s="86">
        <v>2</v>
      </c>
      <c r="E31" s="94">
        <f t="shared" si="0"/>
        <v>0.8</v>
      </c>
      <c r="F31" s="186" t="s">
        <v>524</v>
      </c>
      <c r="G31" s="92" t="str">
        <f t="shared" si="2"/>
        <v>V28. Insufficient protection against reverse engineering</v>
      </c>
      <c r="H31" s="31" t="s">
        <v>224</v>
      </c>
      <c r="I31" s="107" t="str">
        <f t="shared" si="1"/>
        <v>V28.</v>
      </c>
    </row>
    <row r="32" spans="1:9" s="95" customFormat="1" ht="36.75" thickBot="1">
      <c r="A32" s="299" t="s">
        <v>225</v>
      </c>
      <c r="B32" s="84" t="s">
        <v>367</v>
      </c>
      <c r="C32" s="85">
        <v>3</v>
      </c>
      <c r="D32" s="86">
        <v>1</v>
      </c>
      <c r="E32" s="94">
        <f t="shared" ref="E32:E45" si="3">C32*D32/5</f>
        <v>0.6</v>
      </c>
      <c r="F32" s="186" t="s">
        <v>525</v>
      </c>
      <c r="G32" s="92" t="str">
        <f t="shared" ref="G32:G42" si="4">CONCATENATE(A32,". ",B32)</f>
        <v>V29. Inadequate security measures of data storage (e.g. inadequate encryption measures)</v>
      </c>
      <c r="H32" s="32" t="s">
        <v>225</v>
      </c>
      <c r="I32" s="107" t="str">
        <f t="shared" si="1"/>
        <v>V29.</v>
      </c>
    </row>
    <row r="33" spans="1:9" s="95" customFormat="1" ht="36.75" thickBot="1">
      <c r="A33" s="300" t="s">
        <v>226</v>
      </c>
      <c r="B33" s="84" t="s">
        <v>526</v>
      </c>
      <c r="C33" s="85">
        <v>2</v>
      </c>
      <c r="D33" s="86">
        <v>2</v>
      </c>
      <c r="E33" s="94">
        <f t="shared" si="3"/>
        <v>0.8</v>
      </c>
      <c r="F33" s="186" t="s">
        <v>527</v>
      </c>
      <c r="G33" s="92" t="str">
        <f t="shared" si="4"/>
        <v>V30. Over-sensitivity of devices (generating many false alarms)</v>
      </c>
      <c r="H33" s="31" t="s">
        <v>226</v>
      </c>
      <c r="I33" s="107" t="str">
        <f t="shared" si="1"/>
        <v>V30.</v>
      </c>
    </row>
    <row r="34" spans="1:9" s="95" customFormat="1" ht="12.75" thickBot="1">
      <c r="A34" s="299" t="s">
        <v>227</v>
      </c>
      <c r="B34" s="84" t="s">
        <v>528</v>
      </c>
      <c r="C34" s="85">
        <v>2</v>
      </c>
      <c r="D34" s="86">
        <v>3</v>
      </c>
      <c r="E34" s="94">
        <f t="shared" si="3"/>
        <v>1.2</v>
      </c>
      <c r="F34" s="186"/>
      <c r="G34" s="92" t="str">
        <f t="shared" si="4"/>
        <v>V31. Sensitivity to magnetic fields</v>
      </c>
      <c r="H34" s="32" t="s">
        <v>227</v>
      </c>
      <c r="I34" s="107" t="str">
        <f t="shared" si="1"/>
        <v>V31.</v>
      </c>
    </row>
    <row r="35" spans="1:9" s="95" customFormat="1" ht="36.75" thickBot="1">
      <c r="A35" s="300" t="s">
        <v>228</v>
      </c>
      <c r="B35" s="84" t="s">
        <v>529</v>
      </c>
      <c r="C35" s="85">
        <v>3</v>
      </c>
      <c r="D35" s="86">
        <v>3</v>
      </c>
      <c r="E35" s="94">
        <f t="shared" si="3"/>
        <v>1.8</v>
      </c>
      <c r="F35" s="186" t="s">
        <v>530</v>
      </c>
      <c r="G35" s="92" t="str">
        <f t="shared" si="4"/>
        <v xml:space="preserve">V32. Devices &amp; equipment used in unprotected environments </v>
      </c>
      <c r="H35" s="31" t="s">
        <v>228</v>
      </c>
      <c r="I35" s="107" t="str">
        <f t="shared" si="1"/>
        <v>V32.</v>
      </c>
    </row>
    <row r="36" spans="1:9" s="95" customFormat="1" ht="60.75" thickBot="1">
      <c r="A36" s="299" t="s">
        <v>229</v>
      </c>
      <c r="B36" s="84" t="s">
        <v>353</v>
      </c>
      <c r="C36" s="85">
        <v>3</v>
      </c>
      <c r="D36" s="86">
        <v>3</v>
      </c>
      <c r="E36" s="94">
        <f t="shared" si="3"/>
        <v>1.8</v>
      </c>
      <c r="F36" s="186" t="s">
        <v>531</v>
      </c>
      <c r="G36" s="92" t="str">
        <f t="shared" si="4"/>
        <v>V33. High error rates of biometric identification (esp. face-based recognition)</v>
      </c>
      <c r="H36" s="32" t="s">
        <v>229</v>
      </c>
      <c r="I36" s="107" t="str">
        <f t="shared" si="1"/>
        <v>V33.</v>
      </c>
    </row>
    <row r="37" spans="1:9" s="95" customFormat="1" ht="36.75" thickBot="1">
      <c r="A37" s="300" t="s">
        <v>230</v>
      </c>
      <c r="B37" s="84" t="s">
        <v>365</v>
      </c>
      <c r="C37" s="85">
        <v>3</v>
      </c>
      <c r="D37" s="86">
        <v>3</v>
      </c>
      <c r="E37" s="94">
        <f t="shared" si="3"/>
        <v>1.8</v>
      </c>
      <c r="F37" s="186"/>
      <c r="G37" s="92" t="str">
        <f t="shared" si="4"/>
        <v>V34. Communication of data over unprotected or publicly accessible channels</v>
      </c>
      <c r="H37" s="31" t="s">
        <v>230</v>
      </c>
      <c r="I37" s="107" t="str">
        <f t="shared" si="1"/>
        <v>V34.</v>
      </c>
    </row>
    <row r="38" spans="1:9" s="95" customFormat="1" ht="132.75" thickBot="1">
      <c r="A38" s="299" t="s">
        <v>231</v>
      </c>
      <c r="B38" s="84" t="s">
        <v>470</v>
      </c>
      <c r="C38" s="85">
        <v>3</v>
      </c>
      <c r="D38" s="86">
        <v>3</v>
      </c>
      <c r="E38" s="94">
        <f t="shared" si="3"/>
        <v>1.8</v>
      </c>
      <c r="F38" s="186" t="s">
        <v>532</v>
      </c>
      <c r="G38" s="92" t="str">
        <f t="shared" si="4"/>
        <v>V35. Data linkability</v>
      </c>
      <c r="H38" s="32" t="s">
        <v>231</v>
      </c>
      <c r="I38" s="107" t="str">
        <f t="shared" si="1"/>
        <v>V35.</v>
      </c>
    </row>
    <row r="39" spans="1:9" s="95" customFormat="1" ht="60.75" thickBot="1">
      <c r="A39" s="300" t="s">
        <v>232</v>
      </c>
      <c r="B39" s="84" t="s">
        <v>219</v>
      </c>
      <c r="C39" s="85">
        <v>4</v>
      </c>
      <c r="D39" s="86">
        <v>3</v>
      </c>
      <c r="E39" s="94">
        <f t="shared" si="3"/>
        <v>2.4</v>
      </c>
      <c r="F39" s="186" t="s">
        <v>533</v>
      </c>
      <c r="G39" s="92" t="str">
        <f t="shared" si="4"/>
        <v>V36. Lack of data correction mechanisms (as normally data subjects do not have access to the databases)</v>
      </c>
      <c r="H39" s="31" t="s">
        <v>232</v>
      </c>
      <c r="I39" s="107" t="str">
        <f t="shared" si="1"/>
        <v>V36.</v>
      </c>
    </row>
    <row r="40" spans="1:9" s="95" customFormat="1" ht="12.75" thickBot="1">
      <c r="A40" s="299" t="s">
        <v>233</v>
      </c>
      <c r="B40" s="84" t="s">
        <v>534</v>
      </c>
      <c r="C40" s="85">
        <v>2</v>
      </c>
      <c r="D40" s="86">
        <v>3</v>
      </c>
      <c r="E40" s="94">
        <f t="shared" si="3"/>
        <v>1.2</v>
      </c>
      <c r="F40" s="186"/>
      <c r="G40" s="92" t="str">
        <f t="shared" si="4"/>
        <v xml:space="preserve">V37. Failure of biometrics sensors </v>
      </c>
      <c r="H40" s="32" t="s">
        <v>233</v>
      </c>
      <c r="I40" s="107" t="str">
        <f t="shared" si="1"/>
        <v>V37.</v>
      </c>
    </row>
    <row r="41" spans="1:9" s="95" customFormat="1" ht="87.75" customHeight="1" thickBot="1">
      <c r="A41" s="300" t="s">
        <v>234</v>
      </c>
      <c r="B41" s="84" t="s">
        <v>359</v>
      </c>
      <c r="C41" s="85">
        <v>3</v>
      </c>
      <c r="D41" s="86">
        <v>2</v>
      </c>
      <c r="E41" s="94">
        <f t="shared" si="3"/>
        <v>1.2</v>
      </c>
      <c r="F41" s="205" t="s">
        <v>535</v>
      </c>
      <c r="G41" s="92" t="str">
        <f t="shared" si="4"/>
        <v>V38. Lack of common or harmonised legislation in EU Member States</v>
      </c>
      <c r="H41" s="31" t="s">
        <v>234</v>
      </c>
      <c r="I41" s="107" t="str">
        <f t="shared" si="1"/>
        <v>V38.</v>
      </c>
    </row>
    <row r="42" spans="1:9" ht="69.75" customHeight="1" thickBot="1">
      <c r="A42" s="299" t="s">
        <v>235</v>
      </c>
      <c r="B42" s="84" t="s">
        <v>536</v>
      </c>
      <c r="C42" s="89">
        <v>4</v>
      </c>
      <c r="D42" s="90">
        <v>5</v>
      </c>
      <c r="E42" s="94">
        <f t="shared" si="3"/>
        <v>4</v>
      </c>
      <c r="F42" s="186" t="s">
        <v>537</v>
      </c>
      <c r="G42" s="92" t="str">
        <f t="shared" si="4"/>
        <v>V39. Insufficient protection of wireless networks and communication (weak or no encryption etc.)</v>
      </c>
      <c r="H42" s="32" t="s">
        <v>235</v>
      </c>
      <c r="I42" s="107" t="str">
        <f t="shared" si="1"/>
        <v>V39.</v>
      </c>
    </row>
    <row r="43" spans="1:9" ht="45" customHeight="1" thickBot="1">
      <c r="A43" s="301" t="s">
        <v>236</v>
      </c>
      <c r="B43" s="206" t="s">
        <v>456</v>
      </c>
      <c r="C43" s="85">
        <v>3</v>
      </c>
      <c r="D43" s="85">
        <v>4</v>
      </c>
      <c r="E43" s="207">
        <f t="shared" si="3"/>
        <v>2.4</v>
      </c>
      <c r="F43" s="208" t="s">
        <v>538</v>
      </c>
      <c r="G43" s="92" t="str">
        <f>CONCATENATE(A43,". ",B43)</f>
        <v>V40. Lack of respect to the legitimacy of data processing, e.g. consent</v>
      </c>
      <c r="H43" s="32" t="s">
        <v>236</v>
      </c>
      <c r="I43" s="107" t="str">
        <f>CONCATENATE(A43,".")</f>
        <v>V40.</v>
      </c>
    </row>
    <row r="44" spans="1:9" ht="36.75" thickBot="1">
      <c r="A44" s="302" t="s">
        <v>457</v>
      </c>
      <c r="B44" s="209" t="s">
        <v>539</v>
      </c>
      <c r="C44" s="85">
        <v>3</v>
      </c>
      <c r="D44" s="85">
        <v>3</v>
      </c>
      <c r="E44" s="210">
        <f t="shared" si="3"/>
        <v>1.8</v>
      </c>
      <c r="F44" s="208" t="s">
        <v>540</v>
      </c>
      <c r="G44" s="92" t="str">
        <f>CONCATENATE(A44,". ",B44)</f>
        <v>V41. Lack of respect to the data conservation principle</v>
      </c>
      <c r="H44" s="32" t="s">
        <v>457</v>
      </c>
      <c r="I44" s="107" t="str">
        <f>CONCATENATE(A44,".")</f>
        <v>V41.</v>
      </c>
    </row>
    <row r="45" spans="1:9" ht="60.75" thickBot="1">
      <c r="A45" s="303" t="s">
        <v>459</v>
      </c>
      <c r="B45" s="211" t="s">
        <v>541</v>
      </c>
      <c r="C45" s="212">
        <v>2</v>
      </c>
      <c r="D45" s="213">
        <v>3</v>
      </c>
      <c r="E45" s="210">
        <f t="shared" si="3"/>
        <v>1.2</v>
      </c>
      <c r="F45" s="186" t="s">
        <v>542</v>
      </c>
      <c r="G45" s="92" t="str">
        <f>CONCATENATE(A45,". ",B45)</f>
        <v>V42. Lack of respect to the rights of the data subject (such as the right for rectification, blocking or deletion of data)</v>
      </c>
      <c r="H45" s="32" t="s">
        <v>459</v>
      </c>
      <c r="I45" s="107" t="str">
        <f>CONCATENATE(A45,".")</f>
        <v>V42.</v>
      </c>
    </row>
    <row r="46" spans="1:9" ht="31.5">
      <c r="B46" s="184" t="s">
        <v>451</v>
      </c>
      <c r="C46" s="92"/>
      <c r="D46" s="92"/>
      <c r="E46" s="92"/>
    </row>
    <row r="47" spans="1:9" hidden="1">
      <c r="B47" s="96"/>
      <c r="C47" s="91"/>
      <c r="D47" s="91"/>
      <c r="E47" s="97"/>
      <c r="F47" s="96"/>
    </row>
    <row r="48" spans="1:9" hidden="1">
      <c r="A48" s="305"/>
      <c r="B48" s="98"/>
      <c r="C48" s="91"/>
      <c r="D48" s="91"/>
      <c r="E48" s="99"/>
      <c r="F48" s="96"/>
    </row>
    <row r="49" spans="1:6" hidden="1">
      <c r="A49" s="305"/>
      <c r="B49" s="98"/>
      <c r="C49" s="91"/>
      <c r="D49" s="91"/>
      <c r="E49" s="99"/>
      <c r="F49" s="96"/>
    </row>
    <row r="50" spans="1:6" hidden="1">
      <c r="A50" s="305"/>
      <c r="B50" s="98"/>
      <c r="C50" s="91"/>
      <c r="D50" s="91"/>
      <c r="E50" s="99"/>
    </row>
    <row r="51" spans="1:6" hidden="1">
      <c r="B51" s="96"/>
      <c r="C51" s="91"/>
      <c r="D51" s="91"/>
      <c r="E51" s="100"/>
      <c r="F51" s="96"/>
    </row>
    <row r="52" spans="1:6" hidden="1">
      <c r="B52" s="96"/>
      <c r="C52" s="91"/>
      <c r="D52" s="91"/>
      <c r="E52" s="100"/>
      <c r="F52" s="96"/>
    </row>
    <row r="53" spans="1:6" hidden="1">
      <c r="B53" s="96"/>
      <c r="C53" s="91"/>
      <c r="D53" s="91"/>
      <c r="E53" s="100"/>
      <c r="F53" s="96"/>
    </row>
    <row r="54" spans="1:6" hidden="1">
      <c r="B54" s="96"/>
      <c r="C54" s="91"/>
      <c r="D54" s="91"/>
      <c r="E54" s="100"/>
      <c r="F54" s="96"/>
    </row>
    <row r="55" spans="1:6" hidden="1">
      <c r="B55" s="96"/>
      <c r="C55" s="91"/>
      <c r="D55" s="91"/>
      <c r="E55" s="100"/>
      <c r="F55" s="96"/>
    </row>
    <row r="56" spans="1:6" hidden="1">
      <c r="B56" s="96"/>
      <c r="C56" s="91"/>
      <c r="D56" s="91"/>
      <c r="E56" s="100"/>
      <c r="F56" s="96"/>
    </row>
    <row r="57" spans="1:6" hidden="1">
      <c r="B57" s="96"/>
      <c r="C57" s="101"/>
      <c r="D57" s="101"/>
      <c r="E57" s="100"/>
      <c r="F57" s="96"/>
    </row>
    <row r="58" spans="1:6" hidden="1">
      <c r="B58" s="96"/>
      <c r="C58" s="101"/>
      <c r="D58" s="101"/>
      <c r="E58" s="100"/>
      <c r="F58" s="96"/>
    </row>
    <row r="59" spans="1:6" hidden="1">
      <c r="B59" s="96"/>
      <c r="C59" s="101"/>
      <c r="D59" s="101"/>
      <c r="E59" s="100"/>
      <c r="F59" s="96"/>
    </row>
    <row r="60" spans="1:6" hidden="1">
      <c r="B60" s="96"/>
      <c r="C60" s="101"/>
      <c r="D60" s="101"/>
      <c r="E60" s="100"/>
      <c r="F60" s="96"/>
    </row>
    <row r="61" spans="1:6" hidden="1">
      <c r="B61" s="96"/>
      <c r="C61" s="101"/>
      <c r="D61" s="101"/>
      <c r="E61" s="100"/>
      <c r="F61" s="96"/>
    </row>
    <row r="62" spans="1:6" hidden="1">
      <c r="B62" s="96"/>
      <c r="C62" s="101"/>
      <c r="D62" s="101"/>
      <c r="E62" s="100"/>
      <c r="F62" s="96"/>
    </row>
    <row r="63" spans="1:6" hidden="1">
      <c r="B63" s="96"/>
      <c r="C63" s="91"/>
      <c r="D63" s="91"/>
      <c r="E63" s="100"/>
      <c r="F63" s="96"/>
    </row>
    <row r="64" spans="1:6" hidden="1">
      <c r="B64" s="96"/>
      <c r="C64" s="101"/>
      <c r="D64" s="101"/>
      <c r="E64" s="100"/>
      <c r="F64" s="96"/>
    </row>
  </sheetData>
  <dataConsolidate/>
  <mergeCells count="1">
    <mergeCell ref="A1:E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Q1302"/>
  <sheetViews>
    <sheetView zoomScale="77" zoomScaleNormal="77" workbookViewId="0">
      <selection activeCell="A39" sqref="A39:XFD1048576"/>
    </sheetView>
  </sheetViews>
  <sheetFormatPr defaultColWidth="0" defaultRowHeight="15" zeroHeight="1"/>
  <cols>
    <col min="1" max="1" width="6" style="43" customWidth="1"/>
    <col min="2" max="2" width="51" style="43" bestFit="1" customWidth="1"/>
    <col min="3" max="3" width="26.42578125" style="43" bestFit="1" customWidth="1"/>
    <col min="4" max="4" width="18.85546875" style="128" customWidth="1"/>
    <col min="5" max="5" width="9.85546875" style="128" customWidth="1"/>
    <col min="6" max="6" width="56.85546875" style="43" customWidth="1"/>
    <col min="7" max="8" width="13.5703125" style="43" customWidth="1"/>
    <col min="9" max="9" width="6.85546875" hidden="1" customWidth="1"/>
    <col min="10" max="10" width="6.7109375" hidden="1" customWidth="1"/>
    <col min="11" max="11" width="6" hidden="1" customWidth="1"/>
    <col min="12" max="12" width="41" style="43" hidden="1" customWidth="1"/>
    <col min="13" max="13" width="9.140625" style="128" hidden="1" customWidth="1"/>
    <col min="14" max="14" width="4.28515625" style="43" hidden="1" customWidth="1"/>
    <col min="15" max="15" width="34.85546875" style="43" hidden="1" customWidth="1"/>
    <col min="16" max="16" width="9.140625" style="43" hidden="1" customWidth="1"/>
    <col min="17" max="17" width="4.28515625" style="43" hidden="1" customWidth="1"/>
    <col min="18" max="16384" width="9.140625" style="43" hidden="1"/>
  </cols>
  <sheetData>
    <row r="1" spans="1:13" ht="28.5" customHeight="1">
      <c r="A1" s="377" t="s">
        <v>265</v>
      </c>
      <c r="B1" s="377"/>
      <c r="C1" s="377"/>
      <c r="D1" s="377"/>
      <c r="E1" s="377"/>
      <c r="F1" s="377"/>
      <c r="G1" s="377"/>
      <c r="H1" s="193"/>
      <c r="I1" s="170"/>
      <c r="J1" s="171"/>
      <c r="L1" s="169"/>
      <c r="M1" s="172"/>
    </row>
    <row r="2" spans="1:13" ht="32.25" customHeight="1" thickBot="1">
      <c r="A2" s="377"/>
      <c r="B2" s="377"/>
      <c r="C2" s="377"/>
      <c r="D2" s="377"/>
      <c r="E2" s="377"/>
      <c r="F2" s="377"/>
      <c r="G2" s="377"/>
      <c r="H2" s="193"/>
      <c r="I2" s="174"/>
      <c r="J2" s="174"/>
      <c r="L2" s="173"/>
      <c r="M2" s="175"/>
    </row>
    <row r="3" spans="1:13" ht="36.75" thickBot="1">
      <c r="A3" s="47" t="s">
        <v>241</v>
      </c>
      <c r="B3" s="134" t="s">
        <v>147</v>
      </c>
      <c r="C3" s="135" t="s">
        <v>148</v>
      </c>
      <c r="D3" s="136" t="s">
        <v>50</v>
      </c>
      <c r="E3" s="137" t="s">
        <v>51</v>
      </c>
      <c r="F3" s="135" t="s">
        <v>251</v>
      </c>
      <c r="G3" s="138" t="s">
        <v>243</v>
      </c>
      <c r="H3" s="200"/>
      <c r="I3" s="378" t="s">
        <v>447</v>
      </c>
      <c r="J3" s="379"/>
      <c r="K3" s="379"/>
      <c r="L3" s="379"/>
      <c r="M3" s="380"/>
    </row>
    <row r="4" spans="1:13" ht="132" customHeight="1">
      <c r="A4" s="48" t="s">
        <v>22</v>
      </c>
      <c r="B4" s="129" t="s">
        <v>544</v>
      </c>
      <c r="C4" s="130" t="s">
        <v>252</v>
      </c>
      <c r="D4" s="131" t="s">
        <v>56</v>
      </c>
      <c r="E4" s="132" t="s">
        <v>249</v>
      </c>
      <c r="F4" s="133" t="s">
        <v>545</v>
      </c>
      <c r="G4" s="181">
        <v>3</v>
      </c>
      <c r="H4" s="198"/>
      <c r="I4" s="168" t="str">
        <f t="shared" ref="I4:I63" si="0">LEFT(L4,3)</f>
        <v>T1.</v>
      </c>
      <c r="J4" s="168" t="str">
        <f t="shared" ref="J4:J62" si="1">SUBSTITUTE(I4,".","")</f>
        <v>T1</v>
      </c>
      <c r="K4" s="204">
        <f>G4</f>
        <v>3</v>
      </c>
      <c r="L4" s="202" t="str">
        <f t="shared" ref="L4:L37" si="2">CONCATENATE(A4,". ",B4)</f>
        <v>T1. Denial of service attack / flood / buffer overflow</v>
      </c>
      <c r="M4" s="203">
        <f t="shared" ref="M4:M37" si="3">G4</f>
        <v>3</v>
      </c>
    </row>
    <row r="5" spans="1:13" ht="25.5">
      <c r="A5" s="48" t="s">
        <v>23</v>
      </c>
      <c r="B5" s="49" t="s">
        <v>264</v>
      </c>
      <c r="C5" s="46" t="s">
        <v>253</v>
      </c>
      <c r="D5" s="126" t="s">
        <v>56</v>
      </c>
      <c r="E5" s="127">
        <v>4</v>
      </c>
      <c r="F5" s="50" t="s">
        <v>546</v>
      </c>
      <c r="G5" s="182">
        <v>5</v>
      </c>
      <c r="H5" s="198"/>
      <c r="I5" s="42" t="str">
        <f t="shared" si="0"/>
        <v>T2.</v>
      </c>
      <c r="J5" s="42" t="str">
        <f t="shared" si="1"/>
        <v>T2</v>
      </c>
      <c r="K5" s="204">
        <f t="shared" ref="K5:K37" si="4">G5</f>
        <v>5</v>
      </c>
      <c r="L5" s="201" t="str">
        <f t="shared" si="2"/>
        <v>T2. Spoofing of credentials / bypass authentication</v>
      </c>
      <c r="M5" s="176">
        <f t="shared" si="3"/>
        <v>5</v>
      </c>
    </row>
    <row r="6" spans="1:13" ht="84">
      <c r="A6" s="48" t="s">
        <v>24</v>
      </c>
      <c r="B6" s="49" t="s">
        <v>547</v>
      </c>
      <c r="C6" s="45" t="s">
        <v>405</v>
      </c>
      <c r="D6" s="124" t="s">
        <v>254</v>
      </c>
      <c r="E6" s="125">
        <v>5</v>
      </c>
      <c r="F6" s="50" t="s">
        <v>548</v>
      </c>
      <c r="G6" s="182">
        <v>4</v>
      </c>
      <c r="H6" s="198"/>
      <c r="I6" s="42" t="str">
        <f t="shared" si="0"/>
        <v>T3.</v>
      </c>
      <c r="J6" s="42" t="str">
        <f t="shared" si="1"/>
        <v>T3</v>
      </c>
      <c r="K6" s="204">
        <f t="shared" si="4"/>
        <v>4</v>
      </c>
      <c r="L6" s="201" t="str">
        <f t="shared" si="2"/>
        <v>T3. Large-scale and/or inappropriate data mining and/or surveillance</v>
      </c>
      <c r="M6" s="176">
        <f t="shared" si="3"/>
        <v>4</v>
      </c>
    </row>
    <row r="7" spans="1:13" ht="48">
      <c r="A7" s="48" t="s">
        <v>25</v>
      </c>
      <c r="B7" s="49" t="s">
        <v>250</v>
      </c>
      <c r="C7" s="45" t="s">
        <v>159</v>
      </c>
      <c r="D7" s="124"/>
      <c r="E7" s="125" t="s">
        <v>55</v>
      </c>
      <c r="F7" s="50" t="s">
        <v>549</v>
      </c>
      <c r="G7" s="182">
        <v>3</v>
      </c>
      <c r="H7" s="198"/>
      <c r="I7" s="42" t="str">
        <f t="shared" si="0"/>
        <v>T4.</v>
      </c>
      <c r="J7" s="42" t="str">
        <f t="shared" si="1"/>
        <v>T4</v>
      </c>
      <c r="K7" s="204">
        <f t="shared" si="4"/>
        <v>3</v>
      </c>
      <c r="L7" s="201" t="str">
        <f t="shared" si="2"/>
        <v>T4. Traffic analysis / scan / probe</v>
      </c>
      <c r="M7" s="176">
        <f t="shared" si="3"/>
        <v>3</v>
      </c>
    </row>
    <row r="8" spans="1:13" ht="120">
      <c r="A8" s="48" t="s">
        <v>26</v>
      </c>
      <c r="B8" s="49" t="s">
        <v>550</v>
      </c>
      <c r="C8" s="45" t="s">
        <v>149</v>
      </c>
      <c r="D8" s="124" t="s">
        <v>452</v>
      </c>
      <c r="E8" s="125">
        <v>4</v>
      </c>
      <c r="F8" s="50" t="s">
        <v>551</v>
      </c>
      <c r="G8" s="182">
        <v>3</v>
      </c>
      <c r="H8" s="198"/>
      <c r="I8" s="42" t="str">
        <f t="shared" si="0"/>
        <v>T5.</v>
      </c>
      <c r="J8" s="42" t="str">
        <f t="shared" si="1"/>
        <v>T5</v>
      </c>
      <c r="K8" s="204">
        <f t="shared" si="4"/>
        <v>3</v>
      </c>
      <c r="L8" s="201" t="str">
        <f t="shared" si="2"/>
        <v>T5. Man-in-the-middle attack</v>
      </c>
      <c r="M8" s="176">
        <f t="shared" si="3"/>
        <v>3</v>
      </c>
    </row>
    <row r="9" spans="1:13" ht="36">
      <c r="A9" s="48" t="s">
        <v>27</v>
      </c>
      <c r="B9" s="49" t="s">
        <v>430</v>
      </c>
      <c r="C9" s="45" t="s">
        <v>256</v>
      </c>
      <c r="D9" s="124" t="s">
        <v>255</v>
      </c>
      <c r="E9" s="125">
        <v>4</v>
      </c>
      <c r="F9" s="50" t="s">
        <v>552</v>
      </c>
      <c r="G9" s="182">
        <v>4</v>
      </c>
      <c r="H9" s="198"/>
      <c r="I9" s="42" t="str">
        <f t="shared" si="0"/>
        <v>T6.</v>
      </c>
      <c r="J9" s="42" t="str">
        <f t="shared" si="1"/>
        <v>T6</v>
      </c>
      <c r="K9" s="204">
        <f t="shared" si="4"/>
        <v>4</v>
      </c>
      <c r="L9" s="201" t="str">
        <f t="shared" si="2"/>
        <v>T6. Social engineering attack</v>
      </c>
      <c r="M9" s="176">
        <f t="shared" si="3"/>
        <v>4</v>
      </c>
    </row>
    <row r="10" spans="1:13" ht="48">
      <c r="A10" s="48" t="s">
        <v>28</v>
      </c>
      <c r="B10" s="49" t="s">
        <v>244</v>
      </c>
      <c r="C10" s="45" t="s">
        <v>157</v>
      </c>
      <c r="D10" s="124" t="s">
        <v>262</v>
      </c>
      <c r="E10" s="125">
        <v>4</v>
      </c>
      <c r="F10" s="50" t="s">
        <v>553</v>
      </c>
      <c r="G10" s="182">
        <v>4</v>
      </c>
      <c r="H10" s="198"/>
      <c r="I10" s="42" t="str">
        <f t="shared" si="0"/>
        <v>T7.</v>
      </c>
      <c r="J10" s="42" t="str">
        <f t="shared" si="1"/>
        <v>T7</v>
      </c>
      <c r="K10" s="204">
        <f t="shared" si="4"/>
        <v>4</v>
      </c>
      <c r="L10" s="201" t="str">
        <f t="shared" si="2"/>
        <v>T7. Theft [of cards, devices etc]</v>
      </c>
      <c r="M10" s="176">
        <f t="shared" si="3"/>
        <v>4</v>
      </c>
    </row>
    <row r="11" spans="1:13" ht="60">
      <c r="A11" s="48" t="s">
        <v>29</v>
      </c>
      <c r="B11" s="49" t="s">
        <v>415</v>
      </c>
      <c r="C11" s="45" t="s">
        <v>157</v>
      </c>
      <c r="D11" s="124"/>
      <c r="E11" s="125"/>
      <c r="F11" s="50" t="s">
        <v>554</v>
      </c>
      <c r="G11" s="182">
        <v>4</v>
      </c>
      <c r="H11" s="198"/>
      <c r="I11" s="42" t="str">
        <f t="shared" si="0"/>
        <v>T8.</v>
      </c>
      <c r="J11" s="42" t="str">
        <f t="shared" si="1"/>
        <v>T8</v>
      </c>
      <c r="K11" s="204">
        <f t="shared" si="4"/>
        <v>4</v>
      </c>
      <c r="L11" s="201" t="str">
        <f t="shared" si="2"/>
        <v>T8. Unauthorised access to / deletion / modification of devices / data etc.</v>
      </c>
      <c r="M11" s="176">
        <f t="shared" si="3"/>
        <v>4</v>
      </c>
    </row>
    <row r="12" spans="1:13" ht="24">
      <c r="A12" s="48" t="s">
        <v>30</v>
      </c>
      <c r="B12" s="49" t="s">
        <v>416</v>
      </c>
      <c r="C12" s="45" t="s">
        <v>153</v>
      </c>
      <c r="D12" s="124"/>
      <c r="E12" s="125"/>
      <c r="F12" s="50" t="s">
        <v>555</v>
      </c>
      <c r="G12" s="182">
        <v>3</v>
      </c>
      <c r="H12" s="198"/>
      <c r="I12" s="42" t="str">
        <f t="shared" si="0"/>
        <v>T9.</v>
      </c>
      <c r="J12" s="42" t="str">
        <f t="shared" si="1"/>
        <v>T9</v>
      </c>
      <c r="K12" s="204">
        <f t="shared" si="4"/>
        <v>3</v>
      </c>
      <c r="L12" s="201" t="str">
        <f t="shared" si="2"/>
        <v>T9. Loss or misuse [of cards, devices etc]</v>
      </c>
      <c r="M12" s="176">
        <f t="shared" si="3"/>
        <v>3</v>
      </c>
    </row>
    <row r="13" spans="1:13">
      <c r="A13" s="48" t="s">
        <v>31</v>
      </c>
      <c r="B13" s="49" t="s">
        <v>435</v>
      </c>
      <c r="C13" s="45"/>
      <c r="D13" s="124"/>
      <c r="E13" s="125"/>
      <c r="F13" s="50"/>
      <c r="G13" s="182">
        <v>4</v>
      </c>
      <c r="H13" s="198"/>
      <c r="I13" s="42" t="str">
        <f t="shared" si="0"/>
        <v>T10</v>
      </c>
      <c r="J13" s="42" t="str">
        <f t="shared" si="1"/>
        <v>T10</v>
      </c>
      <c r="K13" s="204">
        <f t="shared" si="4"/>
        <v>4</v>
      </c>
      <c r="L13" s="201" t="str">
        <f t="shared" si="2"/>
        <v>T10. Use erroneous and/or unreliable data</v>
      </c>
      <c r="M13" s="176">
        <f t="shared" si="3"/>
        <v>4</v>
      </c>
    </row>
    <row r="14" spans="1:13" ht="36">
      <c r="A14" s="48" t="s">
        <v>32</v>
      </c>
      <c r="B14" s="49" t="s">
        <v>205</v>
      </c>
      <c r="C14" s="45" t="s">
        <v>154</v>
      </c>
      <c r="D14" s="124"/>
      <c r="E14" s="125"/>
      <c r="F14" s="50" t="s">
        <v>556</v>
      </c>
      <c r="G14" s="182">
        <v>3</v>
      </c>
      <c r="H14" s="198"/>
      <c r="I14" s="42" t="str">
        <f t="shared" si="0"/>
        <v>T11</v>
      </c>
      <c r="J14" s="42" t="str">
        <f t="shared" si="1"/>
        <v>T11</v>
      </c>
      <c r="K14" s="204">
        <f t="shared" si="4"/>
        <v>3</v>
      </c>
      <c r="L14" s="201" t="str">
        <f t="shared" si="2"/>
        <v>T11. Procedures / instructions not followed</v>
      </c>
      <c r="M14" s="176">
        <f t="shared" si="3"/>
        <v>3</v>
      </c>
    </row>
    <row r="15" spans="1:13" ht="60">
      <c r="A15" s="48" t="s">
        <v>33</v>
      </c>
      <c r="B15" s="49" t="s">
        <v>478</v>
      </c>
      <c r="C15" s="45" t="s">
        <v>461</v>
      </c>
      <c r="D15" s="124"/>
      <c r="E15" s="125">
        <v>4</v>
      </c>
      <c r="F15" s="50" t="s">
        <v>557</v>
      </c>
      <c r="G15" s="182">
        <v>4</v>
      </c>
      <c r="H15" s="198"/>
      <c r="I15" s="42" t="str">
        <f t="shared" si="0"/>
        <v>T12</v>
      </c>
      <c r="J15" s="42" t="str">
        <f t="shared" si="1"/>
        <v>T12</v>
      </c>
      <c r="K15" s="204">
        <f t="shared" si="4"/>
        <v>4</v>
      </c>
      <c r="L15" s="201" t="str">
        <f t="shared" si="2"/>
        <v>T12. Non-compliance with data protection legislation</v>
      </c>
      <c r="M15" s="176">
        <f t="shared" si="3"/>
        <v>4</v>
      </c>
    </row>
    <row r="16" spans="1:13" ht="60">
      <c r="A16" s="48" t="s">
        <v>34</v>
      </c>
      <c r="B16" s="49" t="s">
        <v>558</v>
      </c>
      <c r="C16" s="45" t="s">
        <v>462</v>
      </c>
      <c r="D16" s="124"/>
      <c r="E16" s="125">
        <v>4</v>
      </c>
      <c r="F16" s="50" t="s">
        <v>559</v>
      </c>
      <c r="G16" s="182">
        <v>4</v>
      </c>
      <c r="H16" s="198"/>
      <c r="I16" s="42" t="str">
        <f t="shared" si="0"/>
        <v>T13</v>
      </c>
      <c r="J16" s="42" t="str">
        <f t="shared" si="1"/>
        <v>T13</v>
      </c>
      <c r="K16" s="204">
        <f t="shared" si="4"/>
        <v>4</v>
      </c>
      <c r="L16" s="201" t="str">
        <f t="shared" si="2"/>
        <v>T13. Function creep (data used for other purposes than the ones for which they were originally collected)</v>
      </c>
      <c r="M16" s="176">
        <f t="shared" si="3"/>
        <v>4</v>
      </c>
    </row>
    <row r="17" spans="1:13" ht="25.5">
      <c r="A17" s="48" t="s">
        <v>35</v>
      </c>
      <c r="B17" s="49" t="s">
        <v>206</v>
      </c>
      <c r="C17" s="45" t="s">
        <v>155</v>
      </c>
      <c r="D17" s="124"/>
      <c r="E17" s="125"/>
      <c r="F17" s="50" t="s">
        <v>560</v>
      </c>
      <c r="G17" s="182">
        <v>4</v>
      </c>
      <c r="H17" s="198"/>
      <c r="I17" s="42" t="str">
        <f t="shared" si="0"/>
        <v>T14</v>
      </c>
      <c r="J17" s="42" t="str">
        <f t="shared" si="1"/>
        <v>T14</v>
      </c>
      <c r="K17" s="204">
        <f t="shared" si="4"/>
        <v>4</v>
      </c>
      <c r="L17" s="201" t="str">
        <f t="shared" si="2"/>
        <v>T14. Unauthorized check-in and boarding / identity theft</v>
      </c>
      <c r="M17" s="176">
        <f t="shared" si="3"/>
        <v>4</v>
      </c>
    </row>
    <row r="18" spans="1:13" ht="60">
      <c r="A18" s="48" t="s">
        <v>36</v>
      </c>
      <c r="B18" s="139" t="s">
        <v>561</v>
      </c>
      <c r="C18" s="140" t="s">
        <v>149</v>
      </c>
      <c r="D18" s="124" t="s">
        <v>453</v>
      </c>
      <c r="E18" s="125" t="s">
        <v>453</v>
      </c>
      <c r="F18" s="50" t="s">
        <v>562</v>
      </c>
      <c r="G18" s="182">
        <v>3</v>
      </c>
      <c r="H18" s="198"/>
      <c r="I18" s="42" t="str">
        <f t="shared" si="0"/>
        <v>T15</v>
      </c>
      <c r="J18" s="42" t="str">
        <f t="shared" si="1"/>
        <v>T15</v>
      </c>
      <c r="K18" s="204">
        <f t="shared" si="4"/>
        <v>3</v>
      </c>
      <c r="L18" s="201" t="str">
        <f t="shared" si="2"/>
        <v>T15. Cloning of credentials and tags (rfid related)</v>
      </c>
      <c r="M18" s="176">
        <f t="shared" si="3"/>
        <v>3</v>
      </c>
    </row>
    <row r="19" spans="1:13" ht="38.25">
      <c r="A19" s="48" t="s">
        <v>37</v>
      </c>
      <c r="B19" s="139" t="s">
        <v>563</v>
      </c>
      <c r="C19" s="140" t="s">
        <v>155</v>
      </c>
      <c r="D19" s="124"/>
      <c r="E19" s="125"/>
      <c r="F19" s="50" t="s">
        <v>564</v>
      </c>
      <c r="G19" s="182">
        <v>3</v>
      </c>
      <c r="H19" s="198"/>
      <c r="I19" s="42" t="str">
        <f t="shared" si="0"/>
        <v>T16</v>
      </c>
      <c r="J19" s="42" t="str">
        <f t="shared" si="1"/>
        <v>T16</v>
      </c>
      <c r="K19" s="204">
        <f t="shared" si="4"/>
        <v>3</v>
      </c>
      <c r="L19" s="201" t="str">
        <f t="shared" si="2"/>
        <v>T16. Unauthorised access to other restricted areas (apart from boarding e.g. Control room, personnel's' offices)</v>
      </c>
      <c r="M19" s="176">
        <f t="shared" si="3"/>
        <v>3</v>
      </c>
    </row>
    <row r="20" spans="1:13" ht="60">
      <c r="A20" s="48" t="s">
        <v>38</v>
      </c>
      <c r="B20" s="139" t="s">
        <v>404</v>
      </c>
      <c r="C20" s="140"/>
      <c r="D20" s="124"/>
      <c r="E20" s="125"/>
      <c r="F20" s="50" t="s">
        <v>565</v>
      </c>
      <c r="G20" s="182">
        <v>2</v>
      </c>
      <c r="H20" s="198"/>
      <c r="I20" s="42" t="str">
        <f t="shared" si="0"/>
        <v>T17</v>
      </c>
      <c r="J20" s="42" t="str">
        <f t="shared" si="1"/>
        <v>T17</v>
      </c>
      <c r="K20" s="204">
        <f t="shared" si="4"/>
        <v>2</v>
      </c>
      <c r="L20" s="201" t="str">
        <f t="shared" si="2"/>
        <v xml:space="preserve">T17. Side channel attack  </v>
      </c>
      <c r="M20" s="176">
        <f t="shared" si="3"/>
        <v>2</v>
      </c>
    </row>
    <row r="21" spans="1:13" ht="36">
      <c r="A21" s="48" t="s">
        <v>39</v>
      </c>
      <c r="B21" s="139" t="s">
        <v>207</v>
      </c>
      <c r="C21" s="140"/>
      <c r="D21" s="124"/>
      <c r="E21" s="125"/>
      <c r="F21" s="50" t="s">
        <v>566</v>
      </c>
      <c r="G21" s="182">
        <v>2</v>
      </c>
      <c r="H21" s="198"/>
      <c r="I21" s="42" t="str">
        <f t="shared" si="0"/>
        <v>T18</v>
      </c>
      <c r="J21" s="42" t="str">
        <f t="shared" si="1"/>
        <v>T18</v>
      </c>
      <c r="K21" s="204">
        <f t="shared" si="4"/>
        <v>2</v>
      </c>
      <c r="L21" s="201" t="str">
        <f t="shared" si="2"/>
        <v>T18. Blocking</v>
      </c>
      <c r="M21" s="176">
        <f t="shared" si="3"/>
        <v>2</v>
      </c>
    </row>
    <row r="22" spans="1:13" ht="60">
      <c r="A22" s="48" t="s">
        <v>40</v>
      </c>
      <c r="B22" s="139" t="s">
        <v>208</v>
      </c>
      <c r="C22" s="140" t="s">
        <v>149</v>
      </c>
      <c r="D22" s="124" t="s">
        <v>259</v>
      </c>
      <c r="E22" s="125">
        <v>4</v>
      </c>
      <c r="F22" s="50" t="s">
        <v>567</v>
      </c>
      <c r="G22" s="182">
        <v>2</v>
      </c>
      <c r="H22" s="198"/>
      <c r="I22" s="42" t="str">
        <f t="shared" si="0"/>
        <v>T19</v>
      </c>
      <c r="J22" s="42" t="str">
        <f t="shared" si="1"/>
        <v>T19</v>
      </c>
      <c r="K22" s="204">
        <f t="shared" si="4"/>
        <v>2</v>
      </c>
      <c r="L22" s="201" t="str">
        <f t="shared" si="2"/>
        <v>T19. Jamming</v>
      </c>
      <c r="M22" s="176">
        <f t="shared" si="3"/>
        <v>2</v>
      </c>
    </row>
    <row r="23" spans="1:13" ht="156">
      <c r="A23" s="48" t="s">
        <v>41</v>
      </c>
      <c r="B23" s="49" t="s">
        <v>568</v>
      </c>
      <c r="C23" s="45"/>
      <c r="D23" s="124"/>
      <c r="E23" s="125"/>
      <c r="F23" s="50" t="s">
        <v>569</v>
      </c>
      <c r="G23" s="182">
        <v>3</v>
      </c>
      <c r="H23" s="198"/>
      <c r="I23" s="42" t="str">
        <f t="shared" si="0"/>
        <v>T20</v>
      </c>
      <c r="J23" s="42" t="str">
        <f t="shared" si="1"/>
        <v>T20</v>
      </c>
      <c r="K23" s="204">
        <f t="shared" si="4"/>
        <v>3</v>
      </c>
      <c r="L23" s="201" t="str">
        <f t="shared" si="2"/>
        <v>T20. Fake / rogue rfid readers / scanning of rfid reader and /or tag</v>
      </c>
      <c r="M23" s="176">
        <f t="shared" si="3"/>
        <v>3</v>
      </c>
    </row>
    <row r="24" spans="1:13" ht="72">
      <c r="A24" s="48" t="s">
        <v>42</v>
      </c>
      <c r="B24" s="49" t="s">
        <v>570</v>
      </c>
      <c r="C24" s="45"/>
      <c r="D24" s="124"/>
      <c r="E24" s="125"/>
      <c r="F24" s="50" t="s">
        <v>571</v>
      </c>
      <c r="G24" s="182">
        <v>4</v>
      </c>
      <c r="H24" s="198"/>
      <c r="I24" s="42" t="str">
        <f t="shared" si="0"/>
        <v>T21</v>
      </c>
      <c r="J24" s="42" t="str">
        <f t="shared" si="1"/>
        <v>T21</v>
      </c>
      <c r="K24" s="204">
        <f t="shared" si="4"/>
        <v>4</v>
      </c>
      <c r="L24" s="201" t="str">
        <f t="shared" si="2"/>
        <v>T21. Physical rfid tag destruction</v>
      </c>
      <c r="M24" s="176">
        <f t="shared" si="3"/>
        <v>4</v>
      </c>
    </row>
    <row r="25" spans="1:13" ht="25.5">
      <c r="A25" s="48" t="s">
        <v>196</v>
      </c>
      <c r="B25" s="49" t="s">
        <v>209</v>
      </c>
      <c r="C25" s="124" t="s">
        <v>261</v>
      </c>
      <c r="D25" s="124" t="s">
        <v>261</v>
      </c>
      <c r="E25" s="125" t="s">
        <v>261</v>
      </c>
      <c r="F25" s="50" t="s">
        <v>572</v>
      </c>
      <c r="G25" s="182">
        <v>4</v>
      </c>
      <c r="H25" s="198"/>
      <c r="I25" s="42" t="str">
        <f t="shared" si="0"/>
        <v>T22</v>
      </c>
      <c r="J25" s="42" t="str">
        <f t="shared" si="1"/>
        <v>T22</v>
      </c>
      <c r="K25" s="204">
        <f t="shared" si="4"/>
        <v>4</v>
      </c>
      <c r="L25" s="201" t="str">
        <f t="shared" si="2"/>
        <v>T22. Malfunctioning/breakdown of systems /devices / equipment</v>
      </c>
      <c r="M25" s="176">
        <f t="shared" si="3"/>
        <v>4</v>
      </c>
    </row>
    <row r="26" spans="1:13">
      <c r="A26" s="48" t="s">
        <v>197</v>
      </c>
      <c r="B26" s="49" t="s">
        <v>573</v>
      </c>
      <c r="C26" s="45" t="s">
        <v>156</v>
      </c>
      <c r="D26" s="124"/>
      <c r="E26" s="125"/>
      <c r="F26" s="50"/>
      <c r="G26" s="182">
        <v>3</v>
      </c>
      <c r="H26" s="198"/>
      <c r="I26" s="42" t="str">
        <f t="shared" si="0"/>
        <v>T23</v>
      </c>
      <c r="J26" s="42" t="str">
        <f t="shared" si="1"/>
        <v>T23</v>
      </c>
      <c r="K26" s="204">
        <f t="shared" si="4"/>
        <v>3</v>
      </c>
      <c r="L26" s="201" t="str">
        <f t="shared" si="2"/>
        <v>T23. E-visa not accepted at check in</v>
      </c>
      <c r="M26" s="176">
        <f t="shared" si="3"/>
        <v>3</v>
      </c>
    </row>
    <row r="27" spans="1:13" ht="48">
      <c r="A27" s="48" t="s">
        <v>198</v>
      </c>
      <c r="B27" s="49" t="s">
        <v>574</v>
      </c>
      <c r="C27" s="45" t="s">
        <v>257</v>
      </c>
      <c r="D27" s="124" t="s">
        <v>258</v>
      </c>
      <c r="E27" s="125">
        <v>4</v>
      </c>
      <c r="F27" s="49" t="s">
        <v>575</v>
      </c>
      <c r="G27" s="183">
        <v>3</v>
      </c>
      <c r="H27" s="199"/>
      <c r="I27" s="42" t="str">
        <f t="shared" si="0"/>
        <v>T24</v>
      </c>
      <c r="J27" s="42" t="str">
        <f t="shared" si="1"/>
        <v>T24</v>
      </c>
      <c r="K27" s="204">
        <f t="shared" si="4"/>
        <v>3</v>
      </c>
      <c r="L27" s="201" t="str">
        <f t="shared" si="2"/>
        <v>T24.  Worms, viruses &amp; malicious code</v>
      </c>
      <c r="M27" s="176">
        <f t="shared" si="3"/>
        <v>3</v>
      </c>
    </row>
    <row r="28" spans="1:13" ht="36">
      <c r="A28" s="48" t="s">
        <v>199</v>
      </c>
      <c r="B28" s="49" t="s">
        <v>576</v>
      </c>
      <c r="C28" s="45" t="s">
        <v>157</v>
      </c>
      <c r="D28" s="124"/>
      <c r="E28" s="125"/>
      <c r="F28" s="50" t="s">
        <v>577</v>
      </c>
      <c r="G28" s="182">
        <v>3</v>
      </c>
      <c r="H28" s="198"/>
      <c r="I28" s="42" t="str">
        <f t="shared" si="0"/>
        <v>T25</v>
      </c>
      <c r="J28" s="42" t="str">
        <f t="shared" si="1"/>
        <v>T25</v>
      </c>
      <c r="K28" s="204">
        <f t="shared" si="4"/>
        <v>3</v>
      </c>
      <c r="L28" s="201" t="str">
        <f t="shared" si="2"/>
        <v>T25. Malicious attack on power systems</v>
      </c>
      <c r="M28" s="176">
        <f t="shared" si="3"/>
        <v>3</v>
      </c>
    </row>
    <row r="29" spans="1:13" ht="48">
      <c r="A29" s="48" t="s">
        <v>200</v>
      </c>
      <c r="B29" s="49" t="s">
        <v>210</v>
      </c>
      <c r="C29" s="45" t="s">
        <v>125</v>
      </c>
      <c r="D29" s="124" t="s">
        <v>260</v>
      </c>
      <c r="E29" s="125">
        <v>5</v>
      </c>
      <c r="F29" s="50" t="s">
        <v>578</v>
      </c>
      <c r="G29" s="182">
        <v>5</v>
      </c>
      <c r="H29" s="198"/>
      <c r="I29" s="42" t="str">
        <f t="shared" si="0"/>
        <v>T26</v>
      </c>
      <c r="J29" s="42" t="str">
        <f t="shared" si="1"/>
        <v>T26</v>
      </c>
      <c r="K29" s="204">
        <f t="shared" si="4"/>
        <v>5</v>
      </c>
      <c r="L29" s="201" t="str">
        <f t="shared" si="2"/>
        <v>T26. State surveillance on citizens</v>
      </c>
      <c r="M29" s="176">
        <f t="shared" si="3"/>
        <v>5</v>
      </c>
    </row>
    <row r="30" spans="1:13">
      <c r="A30" s="48" t="s">
        <v>201</v>
      </c>
      <c r="B30" s="49" t="s">
        <v>579</v>
      </c>
      <c r="C30" s="45" t="s">
        <v>158</v>
      </c>
      <c r="D30" s="124"/>
      <c r="E30" s="125"/>
      <c r="F30" s="50"/>
      <c r="G30" s="182">
        <v>3</v>
      </c>
      <c r="H30" s="198"/>
      <c r="I30" s="42" t="str">
        <f t="shared" si="0"/>
        <v>T27</v>
      </c>
      <c r="J30" s="42" t="str">
        <f t="shared" si="1"/>
        <v>T27</v>
      </c>
      <c r="K30" s="204">
        <f t="shared" si="4"/>
        <v>3</v>
      </c>
      <c r="L30" s="201" t="str">
        <f t="shared" si="2"/>
        <v>T27. Trade union/labour strikes</v>
      </c>
      <c r="M30" s="176">
        <f t="shared" si="3"/>
        <v>3</v>
      </c>
    </row>
    <row r="31" spans="1:13" ht="36">
      <c r="A31" s="48" t="s">
        <v>202</v>
      </c>
      <c r="B31" s="49" t="s">
        <v>580</v>
      </c>
      <c r="C31" s="45" t="s">
        <v>261</v>
      </c>
      <c r="D31" s="124" t="s">
        <v>261</v>
      </c>
      <c r="E31" s="125" t="s">
        <v>261</v>
      </c>
      <c r="F31" s="50" t="s">
        <v>581</v>
      </c>
      <c r="G31" s="182">
        <v>4</v>
      </c>
      <c r="H31" s="198"/>
      <c r="I31" s="42" t="str">
        <f t="shared" si="0"/>
        <v>T28</v>
      </c>
      <c r="J31" s="42" t="str">
        <f t="shared" si="1"/>
        <v>T28</v>
      </c>
      <c r="K31" s="204">
        <f t="shared" si="4"/>
        <v>4</v>
      </c>
      <c r="L31" s="201" t="str">
        <f t="shared" si="2"/>
        <v>T28. Adverse weather condition or other disaster</v>
      </c>
      <c r="M31" s="176">
        <f t="shared" si="3"/>
        <v>4</v>
      </c>
    </row>
    <row r="32" spans="1:13" ht="84">
      <c r="A32" s="48" t="s">
        <v>203</v>
      </c>
      <c r="B32" s="49" t="s">
        <v>582</v>
      </c>
      <c r="C32" s="45" t="s">
        <v>159</v>
      </c>
      <c r="D32" s="124" t="s">
        <v>263</v>
      </c>
      <c r="E32" s="125">
        <v>4</v>
      </c>
      <c r="F32" s="50" t="s">
        <v>583</v>
      </c>
      <c r="G32" s="182">
        <v>2</v>
      </c>
      <c r="H32" s="198"/>
      <c r="I32" s="42" t="str">
        <f t="shared" si="0"/>
        <v>T29</v>
      </c>
      <c r="J32" s="42" t="str">
        <f t="shared" si="1"/>
        <v>T29</v>
      </c>
      <c r="K32" s="204">
        <f t="shared" si="4"/>
        <v>2</v>
      </c>
      <c r="L32" s="201" t="str">
        <f t="shared" si="2"/>
        <v>T29. Ad hoc network routing attack</v>
      </c>
      <c r="M32" s="176">
        <f t="shared" si="3"/>
        <v>2</v>
      </c>
    </row>
    <row r="33" spans="1:13" ht="72">
      <c r="A33" s="48" t="s">
        <v>204</v>
      </c>
      <c r="B33" s="49" t="s">
        <v>211</v>
      </c>
      <c r="C33" s="45" t="s">
        <v>160</v>
      </c>
      <c r="D33" s="124"/>
      <c r="E33" s="125"/>
      <c r="F33" s="45" t="s">
        <v>584</v>
      </c>
      <c r="G33" s="182">
        <v>4</v>
      </c>
      <c r="H33" s="198"/>
      <c r="I33" s="42" t="str">
        <f t="shared" si="0"/>
        <v>T30</v>
      </c>
      <c r="J33" s="42" t="str">
        <f t="shared" si="1"/>
        <v>T30</v>
      </c>
      <c r="K33" s="204">
        <f t="shared" si="4"/>
        <v>4</v>
      </c>
      <c r="L33" s="201" t="str">
        <f t="shared" si="2"/>
        <v>T30. Low acceptance of devices / equipment / procedures</v>
      </c>
      <c r="M33" s="176">
        <f t="shared" si="3"/>
        <v>4</v>
      </c>
    </row>
    <row r="34" spans="1:13" ht="36">
      <c r="A34" s="214" t="s">
        <v>463</v>
      </c>
      <c r="B34" s="215" t="s">
        <v>470</v>
      </c>
      <c r="C34" s="215" t="s">
        <v>461</v>
      </c>
      <c r="D34" s="216"/>
      <c r="E34" s="217">
        <v>4</v>
      </c>
      <c r="F34" s="218" t="s">
        <v>585</v>
      </c>
      <c r="G34" s="182">
        <v>4</v>
      </c>
      <c r="I34" s="42" t="str">
        <f>LEFT(L34,3)</f>
        <v>T31</v>
      </c>
      <c r="J34" s="42" t="str">
        <f>SUBSTITUTE(I34,".","")</f>
        <v>T31</v>
      </c>
      <c r="K34" s="204">
        <f t="shared" si="4"/>
        <v>4</v>
      </c>
      <c r="L34" s="201" t="str">
        <f t="shared" si="2"/>
        <v>T31. Data linkability</v>
      </c>
      <c r="M34" s="176">
        <f t="shared" si="3"/>
        <v>4</v>
      </c>
    </row>
    <row r="35" spans="1:13" ht="36">
      <c r="A35" s="219" t="s">
        <v>464</v>
      </c>
      <c r="B35" s="49" t="s">
        <v>465</v>
      </c>
      <c r="C35" s="215" t="s">
        <v>461</v>
      </c>
      <c r="D35" s="216"/>
      <c r="E35" s="221">
        <v>4</v>
      </c>
      <c r="F35" s="222" t="s">
        <v>586</v>
      </c>
      <c r="G35" s="182">
        <v>4</v>
      </c>
      <c r="I35" s="42" t="str">
        <f>LEFT(L35,3)</f>
        <v>T32</v>
      </c>
      <c r="J35" s="42" t="str">
        <f>SUBSTITUTE(I35,".","")</f>
        <v>T32</v>
      </c>
      <c r="K35" s="204">
        <f t="shared" si="4"/>
        <v>4</v>
      </c>
      <c r="L35" s="201" t="str">
        <f t="shared" si="2"/>
        <v xml:space="preserve">T32. Profiling </v>
      </c>
      <c r="M35" s="176">
        <f t="shared" si="3"/>
        <v>4</v>
      </c>
    </row>
    <row r="36" spans="1:13" ht="25.5">
      <c r="A36" s="219" t="s">
        <v>466</v>
      </c>
      <c r="B36" s="220" t="s">
        <v>467</v>
      </c>
      <c r="C36" s="238" t="s">
        <v>461</v>
      </c>
      <c r="D36" s="223"/>
      <c r="E36" s="217">
        <v>4</v>
      </c>
      <c r="F36" s="224" t="s">
        <v>587</v>
      </c>
      <c r="G36" s="182">
        <v>4</v>
      </c>
      <c r="I36" s="42" t="str">
        <f>LEFT(L36,3)</f>
        <v>T33</v>
      </c>
      <c r="J36" s="42" t="str">
        <f>SUBSTITUTE(I36,".","")</f>
        <v>T33</v>
      </c>
      <c r="K36" s="204">
        <f t="shared" si="4"/>
        <v>4</v>
      </c>
      <c r="L36" s="201" t="str">
        <f t="shared" si="2"/>
        <v>T33. Exclusion of the data subject from the data processing process</v>
      </c>
      <c r="M36" s="176">
        <f t="shared" si="3"/>
        <v>4</v>
      </c>
    </row>
    <row r="37" spans="1:13" ht="48">
      <c r="A37" s="219" t="s">
        <v>468</v>
      </c>
      <c r="B37" s="220" t="s">
        <v>469</v>
      </c>
      <c r="C37" s="238" t="s">
        <v>461</v>
      </c>
      <c r="D37" s="225"/>
      <c r="E37" s="217">
        <v>4</v>
      </c>
      <c r="F37" s="222" t="s">
        <v>588</v>
      </c>
      <c r="G37" s="182">
        <v>4</v>
      </c>
      <c r="I37" s="42" t="str">
        <f>LEFT(L37,3)</f>
        <v>T34</v>
      </c>
      <c r="J37" s="42" t="str">
        <f>SUBSTITUTE(I37,".","")</f>
        <v>T34</v>
      </c>
      <c r="K37" s="204">
        <f t="shared" si="4"/>
        <v>4</v>
      </c>
      <c r="L37" s="201" t="str">
        <f t="shared" si="2"/>
        <v>T34. Trivialisation of unique identifiers</v>
      </c>
      <c r="M37" s="176">
        <f t="shared" si="3"/>
        <v>4</v>
      </c>
    </row>
    <row r="38" spans="1:13">
      <c r="I38" s="226" t="str">
        <f t="shared" si="0"/>
        <v/>
      </c>
      <c r="J38" s="226" t="str">
        <f t="shared" si="1"/>
        <v/>
      </c>
    </row>
    <row r="39" spans="1:13" hidden="1">
      <c r="I39" s="226" t="str">
        <f t="shared" si="0"/>
        <v/>
      </c>
      <c r="J39" s="226" t="str">
        <f t="shared" si="1"/>
        <v/>
      </c>
    </row>
    <row r="40" spans="1:13" hidden="1">
      <c r="I40" s="226" t="str">
        <f t="shared" si="0"/>
        <v/>
      </c>
      <c r="J40" s="226" t="str">
        <f t="shared" si="1"/>
        <v/>
      </c>
    </row>
    <row r="41" spans="1:13" hidden="1">
      <c r="I41" s="226" t="str">
        <f t="shared" si="0"/>
        <v/>
      </c>
      <c r="J41" s="226" t="str">
        <f t="shared" si="1"/>
        <v/>
      </c>
    </row>
    <row r="42" spans="1:13" hidden="1">
      <c r="I42" s="226" t="str">
        <f t="shared" si="0"/>
        <v/>
      </c>
      <c r="J42" s="226" t="str">
        <f t="shared" si="1"/>
        <v/>
      </c>
    </row>
    <row r="43" spans="1:13" hidden="1">
      <c r="I43" s="226" t="str">
        <f t="shared" si="0"/>
        <v/>
      </c>
      <c r="J43" s="226" t="str">
        <f t="shared" si="1"/>
        <v/>
      </c>
    </row>
    <row r="44" spans="1:13" hidden="1">
      <c r="I44" s="226" t="str">
        <f t="shared" si="0"/>
        <v/>
      </c>
      <c r="J44" s="226" t="str">
        <f t="shared" si="1"/>
        <v/>
      </c>
    </row>
    <row r="45" spans="1:13" hidden="1">
      <c r="I45" s="226" t="str">
        <f t="shared" si="0"/>
        <v/>
      </c>
      <c r="J45" s="226" t="str">
        <f t="shared" si="1"/>
        <v/>
      </c>
    </row>
    <row r="46" spans="1:13" hidden="1">
      <c r="I46" s="226" t="str">
        <f t="shared" si="0"/>
        <v/>
      </c>
      <c r="J46" s="226" t="str">
        <f t="shared" si="1"/>
        <v/>
      </c>
    </row>
    <row r="47" spans="1:13" hidden="1">
      <c r="I47" s="226" t="str">
        <f t="shared" si="0"/>
        <v/>
      </c>
      <c r="J47" s="226" t="str">
        <f t="shared" si="1"/>
        <v/>
      </c>
    </row>
    <row r="48" spans="1:13" hidden="1">
      <c r="I48" s="226" t="str">
        <f t="shared" si="0"/>
        <v/>
      </c>
      <c r="J48" s="226" t="str">
        <f t="shared" si="1"/>
        <v/>
      </c>
    </row>
    <row r="49" spans="9:10" hidden="1">
      <c r="I49" s="226" t="str">
        <f t="shared" si="0"/>
        <v/>
      </c>
      <c r="J49" s="226" t="str">
        <f t="shared" si="1"/>
        <v/>
      </c>
    </row>
    <row r="50" spans="9:10" hidden="1">
      <c r="I50" s="226" t="str">
        <f t="shared" si="0"/>
        <v/>
      </c>
      <c r="J50" s="226" t="str">
        <f t="shared" si="1"/>
        <v/>
      </c>
    </row>
    <row r="51" spans="9:10" hidden="1">
      <c r="I51" s="226" t="str">
        <f t="shared" si="0"/>
        <v/>
      </c>
      <c r="J51" s="226" t="str">
        <f t="shared" si="1"/>
        <v/>
      </c>
    </row>
    <row r="52" spans="9:10" hidden="1">
      <c r="I52" s="226" t="str">
        <f t="shared" si="0"/>
        <v/>
      </c>
      <c r="J52" s="226" t="str">
        <f t="shared" si="1"/>
        <v/>
      </c>
    </row>
    <row r="53" spans="9:10" hidden="1">
      <c r="I53" s="226" t="str">
        <f t="shared" si="0"/>
        <v/>
      </c>
      <c r="J53" s="226" t="str">
        <f t="shared" si="1"/>
        <v/>
      </c>
    </row>
    <row r="54" spans="9:10" hidden="1">
      <c r="I54" s="226" t="str">
        <f t="shared" si="0"/>
        <v/>
      </c>
      <c r="J54" s="226" t="str">
        <f t="shared" si="1"/>
        <v/>
      </c>
    </row>
    <row r="55" spans="9:10" hidden="1">
      <c r="I55" s="226" t="str">
        <f t="shared" si="0"/>
        <v/>
      </c>
      <c r="J55" s="226" t="str">
        <f t="shared" si="1"/>
        <v/>
      </c>
    </row>
    <row r="56" spans="9:10" hidden="1">
      <c r="I56" s="226" t="str">
        <f t="shared" si="0"/>
        <v/>
      </c>
      <c r="J56" s="226" t="str">
        <f t="shared" si="1"/>
        <v/>
      </c>
    </row>
    <row r="57" spans="9:10" hidden="1">
      <c r="I57" s="226" t="str">
        <f t="shared" si="0"/>
        <v/>
      </c>
      <c r="J57" s="226" t="str">
        <f t="shared" si="1"/>
        <v/>
      </c>
    </row>
    <row r="58" spans="9:10" hidden="1">
      <c r="I58" s="226" t="str">
        <f t="shared" si="0"/>
        <v/>
      </c>
      <c r="J58" s="226" t="str">
        <f t="shared" si="1"/>
        <v/>
      </c>
    </row>
    <row r="59" spans="9:10" hidden="1">
      <c r="I59" s="226" t="str">
        <f t="shared" si="0"/>
        <v/>
      </c>
      <c r="J59" s="226" t="str">
        <f t="shared" si="1"/>
        <v/>
      </c>
    </row>
    <row r="60" spans="9:10" hidden="1">
      <c r="I60" s="226" t="str">
        <f t="shared" si="0"/>
        <v/>
      </c>
      <c r="J60" s="226" t="str">
        <f t="shared" si="1"/>
        <v/>
      </c>
    </row>
    <row r="61" spans="9:10" hidden="1">
      <c r="I61" s="226" t="str">
        <f t="shared" si="0"/>
        <v/>
      </c>
      <c r="J61" s="226" t="str">
        <f t="shared" si="1"/>
        <v/>
      </c>
    </row>
    <row r="62" spans="9:10" hidden="1">
      <c r="I62" s="226" t="str">
        <f t="shared" si="0"/>
        <v/>
      </c>
      <c r="J62" s="226" t="str">
        <f t="shared" si="1"/>
        <v/>
      </c>
    </row>
    <row r="63" spans="9:10" hidden="1">
      <c r="I63" s="226" t="str">
        <f t="shared" si="0"/>
        <v/>
      </c>
      <c r="J63" s="226" t="str">
        <f t="shared" ref="J63:J126" si="5">SUBSTITUTE(I63,".","")</f>
        <v/>
      </c>
    </row>
    <row r="64" spans="9:10" hidden="1">
      <c r="I64" s="226" t="str">
        <f t="shared" ref="I64:I127" si="6">LEFT(L64,3)</f>
        <v/>
      </c>
      <c r="J64" s="226" t="str">
        <f t="shared" si="5"/>
        <v/>
      </c>
    </row>
    <row r="65" spans="9:10" hidden="1">
      <c r="I65" s="226" t="str">
        <f t="shared" si="6"/>
        <v/>
      </c>
      <c r="J65" s="226" t="str">
        <f t="shared" si="5"/>
        <v/>
      </c>
    </row>
    <row r="66" spans="9:10" hidden="1">
      <c r="I66" s="226" t="str">
        <f t="shared" si="6"/>
        <v/>
      </c>
      <c r="J66" s="226" t="str">
        <f t="shared" si="5"/>
        <v/>
      </c>
    </row>
    <row r="67" spans="9:10" hidden="1">
      <c r="I67" s="226" t="str">
        <f t="shared" si="6"/>
        <v/>
      </c>
      <c r="J67" s="226" t="str">
        <f t="shared" si="5"/>
        <v/>
      </c>
    </row>
    <row r="68" spans="9:10" hidden="1">
      <c r="I68" s="226" t="str">
        <f t="shared" si="6"/>
        <v/>
      </c>
      <c r="J68" s="226" t="str">
        <f t="shared" si="5"/>
        <v/>
      </c>
    </row>
    <row r="69" spans="9:10" hidden="1">
      <c r="I69" s="226" t="str">
        <f t="shared" si="6"/>
        <v/>
      </c>
      <c r="J69" s="226" t="str">
        <f t="shared" si="5"/>
        <v/>
      </c>
    </row>
    <row r="70" spans="9:10" hidden="1">
      <c r="I70" s="226" t="str">
        <f t="shared" si="6"/>
        <v/>
      </c>
      <c r="J70" s="226" t="str">
        <f t="shared" si="5"/>
        <v/>
      </c>
    </row>
    <row r="71" spans="9:10" hidden="1">
      <c r="I71" s="226" t="str">
        <f t="shared" si="6"/>
        <v/>
      </c>
      <c r="J71" s="226" t="str">
        <f t="shared" si="5"/>
        <v/>
      </c>
    </row>
    <row r="72" spans="9:10" hidden="1">
      <c r="I72" s="226" t="str">
        <f t="shared" si="6"/>
        <v/>
      </c>
      <c r="J72" s="226" t="str">
        <f t="shared" si="5"/>
        <v/>
      </c>
    </row>
    <row r="73" spans="9:10" hidden="1">
      <c r="I73" s="226" t="str">
        <f t="shared" si="6"/>
        <v/>
      </c>
      <c r="J73" s="226" t="str">
        <f t="shared" si="5"/>
        <v/>
      </c>
    </row>
    <row r="74" spans="9:10" hidden="1">
      <c r="I74" s="226" t="str">
        <f t="shared" si="6"/>
        <v/>
      </c>
      <c r="J74" s="226" t="str">
        <f t="shared" si="5"/>
        <v/>
      </c>
    </row>
    <row r="75" spans="9:10" hidden="1">
      <c r="I75" s="226" t="str">
        <f t="shared" si="6"/>
        <v/>
      </c>
      <c r="J75" s="226" t="str">
        <f t="shared" si="5"/>
        <v/>
      </c>
    </row>
    <row r="76" spans="9:10" hidden="1">
      <c r="I76" s="226" t="str">
        <f t="shared" si="6"/>
        <v/>
      </c>
      <c r="J76" s="226" t="str">
        <f t="shared" si="5"/>
        <v/>
      </c>
    </row>
    <row r="77" spans="9:10" hidden="1">
      <c r="I77" s="226" t="str">
        <f t="shared" si="6"/>
        <v/>
      </c>
      <c r="J77" s="226" t="str">
        <f t="shared" si="5"/>
        <v/>
      </c>
    </row>
    <row r="78" spans="9:10" hidden="1">
      <c r="I78" s="226" t="str">
        <f t="shared" si="6"/>
        <v/>
      </c>
      <c r="J78" s="226" t="str">
        <f t="shared" si="5"/>
        <v/>
      </c>
    </row>
    <row r="79" spans="9:10" hidden="1">
      <c r="I79" s="226" t="str">
        <f t="shared" si="6"/>
        <v/>
      </c>
      <c r="J79" s="226" t="str">
        <f t="shared" si="5"/>
        <v/>
      </c>
    </row>
    <row r="80" spans="9:10" hidden="1">
      <c r="I80" s="226" t="str">
        <f t="shared" si="6"/>
        <v/>
      </c>
      <c r="J80" s="226" t="str">
        <f t="shared" si="5"/>
        <v/>
      </c>
    </row>
    <row r="81" spans="9:10" hidden="1">
      <c r="I81" s="226" t="str">
        <f t="shared" si="6"/>
        <v/>
      </c>
      <c r="J81" s="226" t="str">
        <f t="shared" si="5"/>
        <v/>
      </c>
    </row>
    <row r="82" spans="9:10" hidden="1">
      <c r="I82" s="226" t="str">
        <f t="shared" si="6"/>
        <v/>
      </c>
      <c r="J82" s="226" t="str">
        <f t="shared" si="5"/>
        <v/>
      </c>
    </row>
    <row r="83" spans="9:10" hidden="1">
      <c r="I83" s="226" t="str">
        <f t="shared" si="6"/>
        <v/>
      </c>
      <c r="J83" s="226" t="str">
        <f t="shared" si="5"/>
        <v/>
      </c>
    </row>
    <row r="84" spans="9:10" hidden="1">
      <c r="I84" s="226" t="str">
        <f t="shared" si="6"/>
        <v/>
      </c>
      <c r="J84" s="226" t="str">
        <f t="shared" si="5"/>
        <v/>
      </c>
    </row>
    <row r="85" spans="9:10" hidden="1">
      <c r="I85" s="226" t="str">
        <f t="shared" si="6"/>
        <v/>
      </c>
      <c r="J85" s="226" t="str">
        <f t="shared" si="5"/>
        <v/>
      </c>
    </row>
    <row r="86" spans="9:10" hidden="1">
      <c r="I86" s="226" t="str">
        <f t="shared" si="6"/>
        <v/>
      </c>
      <c r="J86" s="226" t="str">
        <f t="shared" si="5"/>
        <v/>
      </c>
    </row>
    <row r="87" spans="9:10" hidden="1">
      <c r="I87" s="226" t="str">
        <f t="shared" si="6"/>
        <v/>
      </c>
      <c r="J87" s="226" t="str">
        <f t="shared" si="5"/>
        <v/>
      </c>
    </row>
    <row r="88" spans="9:10" hidden="1">
      <c r="I88" s="226" t="str">
        <f t="shared" si="6"/>
        <v/>
      </c>
      <c r="J88" s="226" t="str">
        <f t="shared" si="5"/>
        <v/>
      </c>
    </row>
    <row r="89" spans="9:10" hidden="1">
      <c r="I89" s="226" t="str">
        <f t="shared" si="6"/>
        <v/>
      </c>
      <c r="J89" s="226" t="str">
        <f t="shared" si="5"/>
        <v/>
      </c>
    </row>
    <row r="90" spans="9:10" hidden="1">
      <c r="I90" s="226" t="str">
        <f t="shared" si="6"/>
        <v/>
      </c>
      <c r="J90" s="226" t="str">
        <f t="shared" si="5"/>
        <v/>
      </c>
    </row>
    <row r="91" spans="9:10" hidden="1">
      <c r="I91" s="226" t="str">
        <f t="shared" si="6"/>
        <v/>
      </c>
      <c r="J91" s="226" t="str">
        <f t="shared" si="5"/>
        <v/>
      </c>
    </row>
    <row r="92" spans="9:10" hidden="1">
      <c r="I92" s="226" t="str">
        <f t="shared" si="6"/>
        <v/>
      </c>
      <c r="J92" s="226" t="str">
        <f t="shared" si="5"/>
        <v/>
      </c>
    </row>
    <row r="93" spans="9:10" hidden="1">
      <c r="I93" s="226" t="str">
        <f t="shared" si="6"/>
        <v/>
      </c>
      <c r="J93" s="226" t="str">
        <f t="shared" si="5"/>
        <v/>
      </c>
    </row>
    <row r="94" spans="9:10" hidden="1">
      <c r="I94" s="226" t="str">
        <f t="shared" si="6"/>
        <v/>
      </c>
      <c r="J94" s="226" t="str">
        <f t="shared" si="5"/>
        <v/>
      </c>
    </row>
    <row r="95" spans="9:10" hidden="1">
      <c r="I95" s="226" t="str">
        <f t="shared" si="6"/>
        <v/>
      </c>
      <c r="J95" s="226" t="str">
        <f t="shared" si="5"/>
        <v/>
      </c>
    </row>
    <row r="96" spans="9:10" hidden="1">
      <c r="I96" s="226" t="str">
        <f t="shared" si="6"/>
        <v/>
      </c>
      <c r="J96" s="226" t="str">
        <f t="shared" si="5"/>
        <v/>
      </c>
    </row>
    <row r="97" spans="9:10" hidden="1">
      <c r="I97" s="226" t="str">
        <f t="shared" si="6"/>
        <v/>
      </c>
      <c r="J97" s="226" t="str">
        <f t="shared" si="5"/>
        <v/>
      </c>
    </row>
    <row r="98" spans="9:10" hidden="1">
      <c r="I98" s="226" t="str">
        <f t="shared" si="6"/>
        <v/>
      </c>
      <c r="J98" s="226" t="str">
        <f t="shared" si="5"/>
        <v/>
      </c>
    </row>
    <row r="99" spans="9:10" hidden="1">
      <c r="I99" s="226" t="str">
        <f t="shared" si="6"/>
        <v/>
      </c>
      <c r="J99" s="226" t="str">
        <f t="shared" si="5"/>
        <v/>
      </c>
    </row>
    <row r="100" spans="9:10" hidden="1">
      <c r="I100" s="226" t="str">
        <f t="shared" si="6"/>
        <v/>
      </c>
      <c r="J100" s="226" t="str">
        <f t="shared" si="5"/>
        <v/>
      </c>
    </row>
    <row r="101" spans="9:10" hidden="1">
      <c r="I101" s="226" t="str">
        <f t="shared" si="6"/>
        <v/>
      </c>
      <c r="J101" s="226" t="str">
        <f t="shared" si="5"/>
        <v/>
      </c>
    </row>
    <row r="102" spans="9:10" hidden="1">
      <c r="I102" s="226" t="str">
        <f t="shared" si="6"/>
        <v/>
      </c>
      <c r="J102" s="226" t="str">
        <f t="shared" si="5"/>
        <v/>
      </c>
    </row>
    <row r="103" spans="9:10" hidden="1">
      <c r="I103" s="226" t="str">
        <f t="shared" si="6"/>
        <v/>
      </c>
      <c r="J103" s="226" t="str">
        <f t="shared" si="5"/>
        <v/>
      </c>
    </row>
    <row r="104" spans="9:10" hidden="1">
      <c r="I104" s="226" t="str">
        <f t="shared" si="6"/>
        <v/>
      </c>
      <c r="J104" s="226" t="str">
        <f t="shared" si="5"/>
        <v/>
      </c>
    </row>
    <row r="105" spans="9:10" hidden="1">
      <c r="I105" s="226" t="str">
        <f t="shared" si="6"/>
        <v/>
      </c>
      <c r="J105" s="226" t="str">
        <f t="shared" si="5"/>
        <v/>
      </c>
    </row>
    <row r="106" spans="9:10" hidden="1">
      <c r="I106" s="226" t="str">
        <f t="shared" si="6"/>
        <v/>
      </c>
      <c r="J106" s="226" t="str">
        <f t="shared" si="5"/>
        <v/>
      </c>
    </row>
    <row r="107" spans="9:10" hidden="1">
      <c r="I107" s="226" t="str">
        <f t="shared" si="6"/>
        <v/>
      </c>
      <c r="J107" s="226" t="str">
        <f t="shared" si="5"/>
        <v/>
      </c>
    </row>
    <row r="108" spans="9:10" hidden="1">
      <c r="I108" s="226" t="str">
        <f t="shared" si="6"/>
        <v/>
      </c>
      <c r="J108" s="226" t="str">
        <f t="shared" si="5"/>
        <v/>
      </c>
    </row>
    <row r="109" spans="9:10" hidden="1">
      <c r="I109" s="226" t="str">
        <f t="shared" si="6"/>
        <v/>
      </c>
      <c r="J109" s="226" t="str">
        <f t="shared" si="5"/>
        <v/>
      </c>
    </row>
    <row r="110" spans="9:10" hidden="1">
      <c r="I110" s="226" t="str">
        <f t="shared" si="6"/>
        <v/>
      </c>
      <c r="J110" s="226" t="str">
        <f t="shared" si="5"/>
        <v/>
      </c>
    </row>
    <row r="111" spans="9:10" hidden="1">
      <c r="I111" s="226" t="str">
        <f t="shared" si="6"/>
        <v/>
      </c>
      <c r="J111" s="226" t="str">
        <f t="shared" si="5"/>
        <v/>
      </c>
    </row>
    <row r="112" spans="9:10" hidden="1">
      <c r="I112" s="226" t="str">
        <f t="shared" si="6"/>
        <v/>
      </c>
      <c r="J112" s="226" t="str">
        <f t="shared" si="5"/>
        <v/>
      </c>
    </row>
    <row r="113" spans="9:10" hidden="1">
      <c r="I113" s="226" t="str">
        <f t="shared" si="6"/>
        <v/>
      </c>
      <c r="J113" s="226" t="str">
        <f t="shared" si="5"/>
        <v/>
      </c>
    </row>
    <row r="114" spans="9:10" hidden="1">
      <c r="I114" s="226" t="str">
        <f t="shared" si="6"/>
        <v/>
      </c>
      <c r="J114" s="226" t="str">
        <f t="shared" si="5"/>
        <v/>
      </c>
    </row>
    <row r="115" spans="9:10" hidden="1">
      <c r="I115" s="226" t="str">
        <f t="shared" si="6"/>
        <v/>
      </c>
      <c r="J115" s="226" t="str">
        <f t="shared" si="5"/>
        <v/>
      </c>
    </row>
    <row r="116" spans="9:10" hidden="1">
      <c r="I116" s="226" t="str">
        <f t="shared" si="6"/>
        <v/>
      </c>
      <c r="J116" s="226" t="str">
        <f t="shared" si="5"/>
        <v/>
      </c>
    </row>
    <row r="117" spans="9:10" hidden="1">
      <c r="I117" s="226" t="str">
        <f t="shared" si="6"/>
        <v/>
      </c>
      <c r="J117" s="226" t="str">
        <f t="shared" si="5"/>
        <v/>
      </c>
    </row>
    <row r="118" spans="9:10" hidden="1">
      <c r="I118" s="226" t="str">
        <f t="shared" si="6"/>
        <v/>
      </c>
      <c r="J118" s="226" t="str">
        <f t="shared" si="5"/>
        <v/>
      </c>
    </row>
    <row r="119" spans="9:10" hidden="1">
      <c r="I119" s="226" t="str">
        <f t="shared" si="6"/>
        <v/>
      </c>
      <c r="J119" s="226" t="str">
        <f t="shared" si="5"/>
        <v/>
      </c>
    </row>
    <row r="120" spans="9:10" hidden="1">
      <c r="I120" s="226" t="str">
        <f t="shared" si="6"/>
        <v/>
      </c>
      <c r="J120" s="226" t="str">
        <f t="shared" si="5"/>
        <v/>
      </c>
    </row>
    <row r="121" spans="9:10" hidden="1">
      <c r="I121" s="226" t="str">
        <f t="shared" si="6"/>
        <v/>
      </c>
      <c r="J121" s="226" t="str">
        <f t="shared" si="5"/>
        <v/>
      </c>
    </row>
    <row r="122" spans="9:10" hidden="1">
      <c r="I122" s="226" t="str">
        <f t="shared" si="6"/>
        <v/>
      </c>
      <c r="J122" s="226" t="str">
        <f t="shared" si="5"/>
        <v/>
      </c>
    </row>
    <row r="123" spans="9:10" hidden="1">
      <c r="I123" s="226" t="str">
        <f t="shared" si="6"/>
        <v/>
      </c>
      <c r="J123" s="226" t="str">
        <f t="shared" si="5"/>
        <v/>
      </c>
    </row>
    <row r="124" spans="9:10" hidden="1">
      <c r="I124" s="226" t="str">
        <f t="shared" si="6"/>
        <v/>
      </c>
      <c r="J124" s="226" t="str">
        <f t="shared" si="5"/>
        <v/>
      </c>
    </row>
    <row r="125" spans="9:10" hidden="1">
      <c r="I125" s="226" t="str">
        <f t="shared" si="6"/>
        <v/>
      </c>
      <c r="J125" s="226" t="str">
        <f t="shared" si="5"/>
        <v/>
      </c>
    </row>
    <row r="126" spans="9:10" hidden="1">
      <c r="I126" s="226" t="str">
        <f t="shared" si="6"/>
        <v/>
      </c>
      <c r="J126" s="226" t="str">
        <f t="shared" si="5"/>
        <v/>
      </c>
    </row>
    <row r="127" spans="9:10" hidden="1">
      <c r="I127" s="226" t="str">
        <f t="shared" si="6"/>
        <v/>
      </c>
      <c r="J127" s="226" t="str">
        <f t="shared" ref="J127:J190" si="7">SUBSTITUTE(I127,".","")</f>
        <v/>
      </c>
    </row>
    <row r="128" spans="9:10" hidden="1">
      <c r="I128" s="226" t="str">
        <f t="shared" ref="I128:I191" si="8">LEFT(L128,3)</f>
        <v/>
      </c>
      <c r="J128" s="226" t="str">
        <f t="shared" si="7"/>
        <v/>
      </c>
    </row>
    <row r="129" spans="9:10" hidden="1">
      <c r="I129" s="226" t="str">
        <f t="shared" si="8"/>
        <v/>
      </c>
      <c r="J129" s="226" t="str">
        <f t="shared" si="7"/>
        <v/>
      </c>
    </row>
    <row r="130" spans="9:10" hidden="1">
      <c r="I130" s="226" t="str">
        <f t="shared" si="8"/>
        <v/>
      </c>
      <c r="J130" s="226" t="str">
        <f t="shared" si="7"/>
        <v/>
      </c>
    </row>
    <row r="131" spans="9:10" hidden="1">
      <c r="I131" s="226" t="str">
        <f t="shared" si="8"/>
        <v/>
      </c>
      <c r="J131" s="226" t="str">
        <f t="shared" si="7"/>
        <v/>
      </c>
    </row>
    <row r="132" spans="9:10" hidden="1">
      <c r="I132" s="226" t="str">
        <f t="shared" si="8"/>
        <v/>
      </c>
      <c r="J132" s="226" t="str">
        <f t="shared" si="7"/>
        <v/>
      </c>
    </row>
    <row r="133" spans="9:10" hidden="1">
      <c r="I133" s="226" t="str">
        <f t="shared" si="8"/>
        <v/>
      </c>
      <c r="J133" s="226" t="str">
        <f t="shared" si="7"/>
        <v/>
      </c>
    </row>
    <row r="134" spans="9:10" hidden="1">
      <c r="I134" s="226" t="str">
        <f t="shared" si="8"/>
        <v/>
      </c>
      <c r="J134" s="226" t="str">
        <f t="shared" si="7"/>
        <v/>
      </c>
    </row>
    <row r="135" spans="9:10" hidden="1">
      <c r="I135" s="226" t="str">
        <f t="shared" si="8"/>
        <v/>
      </c>
      <c r="J135" s="226" t="str">
        <f t="shared" si="7"/>
        <v/>
      </c>
    </row>
    <row r="136" spans="9:10" hidden="1">
      <c r="I136" s="226" t="str">
        <f t="shared" si="8"/>
        <v/>
      </c>
      <c r="J136" s="226" t="str">
        <f t="shared" si="7"/>
        <v/>
      </c>
    </row>
    <row r="137" spans="9:10" hidden="1">
      <c r="I137" s="226" t="str">
        <f t="shared" si="8"/>
        <v/>
      </c>
      <c r="J137" s="226" t="str">
        <f t="shared" si="7"/>
        <v/>
      </c>
    </row>
    <row r="138" spans="9:10" hidden="1">
      <c r="I138" s="226" t="str">
        <f t="shared" si="8"/>
        <v/>
      </c>
      <c r="J138" s="226" t="str">
        <f t="shared" si="7"/>
        <v/>
      </c>
    </row>
    <row r="139" spans="9:10" hidden="1">
      <c r="I139" s="226" t="str">
        <f t="shared" si="8"/>
        <v/>
      </c>
      <c r="J139" s="226" t="str">
        <f t="shared" si="7"/>
        <v/>
      </c>
    </row>
    <row r="140" spans="9:10" hidden="1">
      <c r="I140" s="226" t="str">
        <f t="shared" si="8"/>
        <v/>
      </c>
      <c r="J140" s="226" t="str">
        <f t="shared" si="7"/>
        <v/>
      </c>
    </row>
    <row r="141" spans="9:10" hidden="1">
      <c r="I141" s="226" t="str">
        <f t="shared" si="8"/>
        <v/>
      </c>
      <c r="J141" s="226" t="str">
        <f t="shared" si="7"/>
        <v/>
      </c>
    </row>
    <row r="142" spans="9:10" hidden="1">
      <c r="I142" s="226" t="str">
        <f t="shared" si="8"/>
        <v/>
      </c>
      <c r="J142" s="226" t="str">
        <f t="shared" si="7"/>
        <v/>
      </c>
    </row>
    <row r="143" spans="9:10" hidden="1">
      <c r="I143" s="226" t="str">
        <f t="shared" si="8"/>
        <v/>
      </c>
      <c r="J143" s="226" t="str">
        <f t="shared" si="7"/>
        <v/>
      </c>
    </row>
    <row r="144" spans="9:10" hidden="1">
      <c r="I144" s="226" t="str">
        <f t="shared" si="8"/>
        <v/>
      </c>
      <c r="J144" s="226" t="str">
        <f t="shared" si="7"/>
        <v/>
      </c>
    </row>
    <row r="145" spans="9:10" hidden="1">
      <c r="I145" s="226" t="str">
        <f t="shared" si="8"/>
        <v/>
      </c>
      <c r="J145" s="226" t="str">
        <f t="shared" si="7"/>
        <v/>
      </c>
    </row>
    <row r="146" spans="9:10" hidden="1">
      <c r="I146" s="226" t="str">
        <f t="shared" si="8"/>
        <v/>
      </c>
      <c r="J146" s="226" t="str">
        <f t="shared" si="7"/>
        <v/>
      </c>
    </row>
    <row r="147" spans="9:10" hidden="1">
      <c r="I147" s="226" t="str">
        <f t="shared" si="8"/>
        <v/>
      </c>
      <c r="J147" s="226" t="str">
        <f t="shared" si="7"/>
        <v/>
      </c>
    </row>
    <row r="148" spans="9:10" hidden="1">
      <c r="I148" s="226" t="str">
        <f t="shared" si="8"/>
        <v/>
      </c>
      <c r="J148" s="226" t="str">
        <f t="shared" si="7"/>
        <v/>
      </c>
    </row>
    <row r="149" spans="9:10" hidden="1">
      <c r="I149" s="226" t="str">
        <f t="shared" si="8"/>
        <v/>
      </c>
      <c r="J149" s="226" t="str">
        <f t="shared" si="7"/>
        <v/>
      </c>
    </row>
    <row r="150" spans="9:10" hidden="1">
      <c r="I150" s="226" t="str">
        <f t="shared" si="8"/>
        <v/>
      </c>
      <c r="J150" s="226" t="str">
        <f t="shared" si="7"/>
        <v/>
      </c>
    </row>
    <row r="151" spans="9:10" hidden="1">
      <c r="I151" s="226" t="str">
        <f t="shared" si="8"/>
        <v/>
      </c>
      <c r="J151" s="226" t="str">
        <f t="shared" si="7"/>
        <v/>
      </c>
    </row>
    <row r="152" spans="9:10" hidden="1">
      <c r="I152" s="226" t="str">
        <f t="shared" si="8"/>
        <v/>
      </c>
      <c r="J152" s="226" t="str">
        <f t="shared" si="7"/>
        <v/>
      </c>
    </row>
    <row r="153" spans="9:10" hidden="1">
      <c r="I153" s="226" t="str">
        <f t="shared" si="8"/>
        <v/>
      </c>
      <c r="J153" s="226" t="str">
        <f t="shared" si="7"/>
        <v/>
      </c>
    </row>
    <row r="154" spans="9:10" hidden="1">
      <c r="I154" s="226" t="str">
        <f t="shared" si="8"/>
        <v/>
      </c>
      <c r="J154" s="226" t="str">
        <f t="shared" si="7"/>
        <v/>
      </c>
    </row>
    <row r="155" spans="9:10" hidden="1">
      <c r="I155" s="226" t="str">
        <f t="shared" si="8"/>
        <v/>
      </c>
      <c r="J155" s="226" t="str">
        <f t="shared" si="7"/>
        <v/>
      </c>
    </row>
    <row r="156" spans="9:10" hidden="1">
      <c r="I156" s="226" t="str">
        <f t="shared" si="8"/>
        <v/>
      </c>
      <c r="J156" s="226" t="str">
        <f t="shared" si="7"/>
        <v/>
      </c>
    </row>
    <row r="157" spans="9:10" hidden="1">
      <c r="I157" s="226" t="str">
        <f t="shared" si="8"/>
        <v/>
      </c>
      <c r="J157" s="226" t="str">
        <f t="shared" si="7"/>
        <v/>
      </c>
    </row>
    <row r="158" spans="9:10" hidden="1">
      <c r="I158" s="226" t="str">
        <f t="shared" si="8"/>
        <v/>
      </c>
      <c r="J158" s="226" t="str">
        <f t="shared" si="7"/>
        <v/>
      </c>
    </row>
    <row r="159" spans="9:10" hidden="1">
      <c r="I159" s="226" t="str">
        <f t="shared" si="8"/>
        <v/>
      </c>
      <c r="J159" s="226" t="str">
        <f t="shared" si="7"/>
        <v/>
      </c>
    </row>
    <row r="160" spans="9:10" hidden="1">
      <c r="I160" s="226" t="str">
        <f t="shared" si="8"/>
        <v/>
      </c>
      <c r="J160" s="226" t="str">
        <f t="shared" si="7"/>
        <v/>
      </c>
    </row>
    <row r="161" spans="9:10" hidden="1">
      <c r="I161" s="226" t="str">
        <f t="shared" si="8"/>
        <v/>
      </c>
      <c r="J161" s="226" t="str">
        <f t="shared" si="7"/>
        <v/>
      </c>
    </row>
    <row r="162" spans="9:10" hidden="1">
      <c r="I162" s="226" t="str">
        <f t="shared" si="8"/>
        <v/>
      </c>
      <c r="J162" s="226" t="str">
        <f t="shared" si="7"/>
        <v/>
      </c>
    </row>
    <row r="163" spans="9:10" hidden="1">
      <c r="I163" s="226" t="str">
        <f t="shared" si="8"/>
        <v/>
      </c>
      <c r="J163" s="226" t="str">
        <f t="shared" si="7"/>
        <v/>
      </c>
    </row>
    <row r="164" spans="9:10" hidden="1">
      <c r="I164" s="226" t="str">
        <f t="shared" si="8"/>
        <v/>
      </c>
      <c r="J164" s="226" t="str">
        <f t="shared" si="7"/>
        <v/>
      </c>
    </row>
    <row r="165" spans="9:10" hidden="1">
      <c r="I165" s="226" t="str">
        <f t="shared" si="8"/>
        <v/>
      </c>
      <c r="J165" s="226" t="str">
        <f t="shared" si="7"/>
        <v/>
      </c>
    </row>
    <row r="166" spans="9:10" hidden="1">
      <c r="I166" s="226" t="str">
        <f t="shared" si="8"/>
        <v/>
      </c>
      <c r="J166" s="226" t="str">
        <f t="shared" si="7"/>
        <v/>
      </c>
    </row>
    <row r="167" spans="9:10" hidden="1">
      <c r="I167" s="226" t="str">
        <f t="shared" si="8"/>
        <v/>
      </c>
      <c r="J167" s="226" t="str">
        <f t="shared" si="7"/>
        <v/>
      </c>
    </row>
    <row r="168" spans="9:10" hidden="1">
      <c r="I168" s="226" t="str">
        <f t="shared" si="8"/>
        <v/>
      </c>
      <c r="J168" s="226" t="str">
        <f t="shared" si="7"/>
        <v/>
      </c>
    </row>
    <row r="169" spans="9:10" hidden="1">
      <c r="I169" s="226" t="str">
        <f t="shared" si="8"/>
        <v/>
      </c>
      <c r="J169" s="226" t="str">
        <f t="shared" si="7"/>
        <v/>
      </c>
    </row>
    <row r="170" spans="9:10" hidden="1">
      <c r="I170" s="226" t="str">
        <f t="shared" si="8"/>
        <v/>
      </c>
      <c r="J170" s="226" t="str">
        <f t="shared" si="7"/>
        <v/>
      </c>
    </row>
    <row r="171" spans="9:10" hidden="1">
      <c r="I171" s="226" t="str">
        <f t="shared" si="8"/>
        <v/>
      </c>
      <c r="J171" s="226" t="str">
        <f t="shared" si="7"/>
        <v/>
      </c>
    </row>
    <row r="172" spans="9:10" hidden="1">
      <c r="I172" s="226" t="str">
        <f t="shared" si="8"/>
        <v/>
      </c>
      <c r="J172" s="226" t="str">
        <f t="shared" si="7"/>
        <v/>
      </c>
    </row>
    <row r="173" spans="9:10" hidden="1">
      <c r="I173" s="226" t="str">
        <f t="shared" si="8"/>
        <v/>
      </c>
      <c r="J173" s="226" t="str">
        <f t="shared" si="7"/>
        <v/>
      </c>
    </row>
    <row r="174" spans="9:10" hidden="1">
      <c r="I174" s="226" t="str">
        <f t="shared" si="8"/>
        <v/>
      </c>
      <c r="J174" s="226" t="str">
        <f t="shared" si="7"/>
        <v/>
      </c>
    </row>
    <row r="175" spans="9:10" hidden="1">
      <c r="I175" s="226" t="str">
        <f t="shared" si="8"/>
        <v/>
      </c>
      <c r="J175" s="226" t="str">
        <f t="shared" si="7"/>
        <v/>
      </c>
    </row>
    <row r="176" spans="9:10" hidden="1">
      <c r="I176" s="226" t="str">
        <f t="shared" si="8"/>
        <v/>
      </c>
      <c r="J176" s="226" t="str">
        <f t="shared" si="7"/>
        <v/>
      </c>
    </row>
    <row r="177" spans="9:10" hidden="1">
      <c r="I177" s="226" t="str">
        <f t="shared" si="8"/>
        <v/>
      </c>
      <c r="J177" s="226" t="str">
        <f t="shared" si="7"/>
        <v/>
      </c>
    </row>
    <row r="178" spans="9:10" hidden="1">
      <c r="I178" s="226" t="str">
        <f t="shared" si="8"/>
        <v/>
      </c>
      <c r="J178" s="226" t="str">
        <f t="shared" si="7"/>
        <v/>
      </c>
    </row>
    <row r="179" spans="9:10" hidden="1">
      <c r="I179" s="226" t="str">
        <f t="shared" si="8"/>
        <v/>
      </c>
      <c r="J179" s="226" t="str">
        <f t="shared" si="7"/>
        <v/>
      </c>
    </row>
    <row r="180" spans="9:10" hidden="1">
      <c r="I180" s="226" t="str">
        <f t="shared" si="8"/>
        <v/>
      </c>
      <c r="J180" s="226" t="str">
        <f t="shared" si="7"/>
        <v/>
      </c>
    </row>
    <row r="181" spans="9:10" hidden="1">
      <c r="I181" s="226" t="str">
        <f t="shared" si="8"/>
        <v/>
      </c>
      <c r="J181" s="226" t="str">
        <f t="shared" si="7"/>
        <v/>
      </c>
    </row>
    <row r="182" spans="9:10" hidden="1">
      <c r="I182" s="226" t="str">
        <f t="shared" si="8"/>
        <v/>
      </c>
      <c r="J182" s="226" t="str">
        <f t="shared" si="7"/>
        <v/>
      </c>
    </row>
    <row r="183" spans="9:10" hidden="1">
      <c r="I183" s="226" t="str">
        <f t="shared" si="8"/>
        <v/>
      </c>
      <c r="J183" s="226" t="str">
        <f t="shared" si="7"/>
        <v/>
      </c>
    </row>
    <row r="184" spans="9:10" hidden="1">
      <c r="I184" s="226" t="str">
        <f t="shared" si="8"/>
        <v/>
      </c>
      <c r="J184" s="226" t="str">
        <f t="shared" si="7"/>
        <v/>
      </c>
    </row>
    <row r="185" spans="9:10" hidden="1">
      <c r="I185" s="226" t="str">
        <f t="shared" si="8"/>
        <v/>
      </c>
      <c r="J185" s="226" t="str">
        <f t="shared" si="7"/>
        <v/>
      </c>
    </row>
    <row r="186" spans="9:10" hidden="1">
      <c r="I186" s="226" t="str">
        <f t="shared" si="8"/>
        <v/>
      </c>
      <c r="J186" s="226" t="str">
        <f t="shared" si="7"/>
        <v/>
      </c>
    </row>
    <row r="187" spans="9:10" hidden="1">
      <c r="I187" s="226" t="str">
        <f t="shared" si="8"/>
        <v/>
      </c>
      <c r="J187" s="226" t="str">
        <f t="shared" si="7"/>
        <v/>
      </c>
    </row>
    <row r="188" spans="9:10" hidden="1">
      <c r="I188" s="226" t="str">
        <f t="shared" si="8"/>
        <v/>
      </c>
      <c r="J188" s="226" t="str">
        <f t="shared" si="7"/>
        <v/>
      </c>
    </row>
    <row r="189" spans="9:10" hidden="1">
      <c r="I189" s="226" t="str">
        <f t="shared" si="8"/>
        <v/>
      </c>
      <c r="J189" s="226" t="str">
        <f t="shared" si="7"/>
        <v/>
      </c>
    </row>
    <row r="190" spans="9:10" hidden="1">
      <c r="I190" s="226" t="str">
        <f t="shared" si="8"/>
        <v/>
      </c>
      <c r="J190" s="226" t="str">
        <f t="shared" si="7"/>
        <v/>
      </c>
    </row>
    <row r="191" spans="9:10" hidden="1">
      <c r="I191" s="226" t="str">
        <f t="shared" si="8"/>
        <v/>
      </c>
      <c r="J191" s="226" t="str">
        <f t="shared" ref="J191:J254" si="9">SUBSTITUTE(I191,".","")</f>
        <v/>
      </c>
    </row>
    <row r="192" spans="9:10" hidden="1">
      <c r="I192" s="226" t="str">
        <f t="shared" ref="I192:I255" si="10">LEFT(L192,3)</f>
        <v/>
      </c>
      <c r="J192" s="226" t="str">
        <f t="shared" si="9"/>
        <v/>
      </c>
    </row>
    <row r="193" spans="9:10" hidden="1">
      <c r="I193" s="226" t="str">
        <f t="shared" si="10"/>
        <v/>
      </c>
      <c r="J193" s="226" t="str">
        <f t="shared" si="9"/>
        <v/>
      </c>
    </row>
    <row r="194" spans="9:10" hidden="1">
      <c r="I194" s="226" t="str">
        <f t="shared" si="10"/>
        <v/>
      </c>
      <c r="J194" s="226" t="str">
        <f t="shared" si="9"/>
        <v/>
      </c>
    </row>
    <row r="195" spans="9:10" hidden="1">
      <c r="I195" s="226" t="str">
        <f t="shared" si="10"/>
        <v/>
      </c>
      <c r="J195" s="226" t="str">
        <f t="shared" si="9"/>
        <v/>
      </c>
    </row>
    <row r="196" spans="9:10" hidden="1">
      <c r="I196" s="226" t="str">
        <f t="shared" si="10"/>
        <v/>
      </c>
      <c r="J196" s="226" t="str">
        <f t="shared" si="9"/>
        <v/>
      </c>
    </row>
    <row r="197" spans="9:10" hidden="1">
      <c r="I197" s="226" t="str">
        <f t="shared" si="10"/>
        <v/>
      </c>
      <c r="J197" s="226" t="str">
        <f t="shared" si="9"/>
        <v/>
      </c>
    </row>
    <row r="198" spans="9:10" hidden="1">
      <c r="I198" s="226" t="str">
        <f t="shared" si="10"/>
        <v/>
      </c>
      <c r="J198" s="226" t="str">
        <f t="shared" si="9"/>
        <v/>
      </c>
    </row>
    <row r="199" spans="9:10" hidden="1">
      <c r="I199" s="226" t="str">
        <f t="shared" si="10"/>
        <v/>
      </c>
      <c r="J199" s="226" t="str">
        <f t="shared" si="9"/>
        <v/>
      </c>
    </row>
    <row r="200" spans="9:10" hidden="1">
      <c r="I200" s="226" t="str">
        <f t="shared" si="10"/>
        <v/>
      </c>
      <c r="J200" s="226" t="str">
        <f t="shared" si="9"/>
        <v/>
      </c>
    </row>
    <row r="201" spans="9:10" hidden="1">
      <c r="I201" s="226" t="str">
        <f t="shared" si="10"/>
        <v/>
      </c>
      <c r="J201" s="226" t="str">
        <f t="shared" si="9"/>
        <v/>
      </c>
    </row>
    <row r="202" spans="9:10" hidden="1">
      <c r="I202" s="226" t="str">
        <f t="shared" si="10"/>
        <v/>
      </c>
      <c r="J202" s="226" t="str">
        <f t="shared" si="9"/>
        <v/>
      </c>
    </row>
    <row r="203" spans="9:10" hidden="1">
      <c r="I203" s="226" t="str">
        <f t="shared" si="10"/>
        <v/>
      </c>
      <c r="J203" s="226" t="str">
        <f t="shared" si="9"/>
        <v/>
      </c>
    </row>
    <row r="204" spans="9:10" hidden="1">
      <c r="I204" s="226" t="str">
        <f t="shared" si="10"/>
        <v/>
      </c>
      <c r="J204" s="226" t="str">
        <f t="shared" si="9"/>
        <v/>
      </c>
    </row>
    <row r="205" spans="9:10" hidden="1">
      <c r="I205" s="226" t="str">
        <f t="shared" si="10"/>
        <v/>
      </c>
      <c r="J205" s="226" t="str">
        <f t="shared" si="9"/>
        <v/>
      </c>
    </row>
    <row r="206" spans="9:10" hidden="1">
      <c r="I206" s="226" t="str">
        <f t="shared" si="10"/>
        <v/>
      </c>
      <c r="J206" s="226" t="str">
        <f t="shared" si="9"/>
        <v/>
      </c>
    </row>
    <row r="207" spans="9:10" hidden="1">
      <c r="I207" s="226" t="str">
        <f t="shared" si="10"/>
        <v/>
      </c>
      <c r="J207" s="226" t="str">
        <f t="shared" si="9"/>
        <v/>
      </c>
    </row>
    <row r="208" spans="9:10" hidden="1">
      <c r="I208" s="226" t="str">
        <f t="shared" si="10"/>
        <v/>
      </c>
      <c r="J208" s="226" t="str">
        <f t="shared" si="9"/>
        <v/>
      </c>
    </row>
    <row r="209" spans="9:10" hidden="1">
      <c r="I209" s="226" t="str">
        <f t="shared" si="10"/>
        <v/>
      </c>
      <c r="J209" s="226" t="str">
        <f t="shared" si="9"/>
        <v/>
      </c>
    </row>
    <row r="210" spans="9:10" hidden="1">
      <c r="I210" s="226" t="str">
        <f t="shared" si="10"/>
        <v/>
      </c>
      <c r="J210" s="226" t="str">
        <f t="shared" si="9"/>
        <v/>
      </c>
    </row>
    <row r="211" spans="9:10" hidden="1">
      <c r="I211" s="226" t="str">
        <f t="shared" si="10"/>
        <v/>
      </c>
      <c r="J211" s="226" t="str">
        <f t="shared" si="9"/>
        <v/>
      </c>
    </row>
    <row r="212" spans="9:10" hidden="1">
      <c r="I212" s="226" t="str">
        <f t="shared" si="10"/>
        <v/>
      </c>
      <c r="J212" s="226" t="str">
        <f t="shared" si="9"/>
        <v/>
      </c>
    </row>
    <row r="213" spans="9:10" hidden="1">
      <c r="I213" s="226" t="str">
        <f t="shared" si="10"/>
        <v/>
      </c>
      <c r="J213" s="226" t="str">
        <f t="shared" si="9"/>
        <v/>
      </c>
    </row>
    <row r="214" spans="9:10" hidden="1">
      <c r="I214" s="226" t="str">
        <f t="shared" si="10"/>
        <v/>
      </c>
      <c r="J214" s="226" t="str">
        <f t="shared" si="9"/>
        <v/>
      </c>
    </row>
    <row r="215" spans="9:10" hidden="1">
      <c r="I215" s="226" t="str">
        <f t="shared" si="10"/>
        <v/>
      </c>
      <c r="J215" s="226" t="str">
        <f t="shared" si="9"/>
        <v/>
      </c>
    </row>
    <row r="216" spans="9:10" hidden="1">
      <c r="I216" s="226" t="str">
        <f t="shared" si="10"/>
        <v/>
      </c>
      <c r="J216" s="226" t="str">
        <f t="shared" si="9"/>
        <v/>
      </c>
    </row>
    <row r="217" spans="9:10" hidden="1">
      <c r="I217" s="226" t="str">
        <f t="shared" si="10"/>
        <v/>
      </c>
      <c r="J217" s="226" t="str">
        <f t="shared" si="9"/>
        <v/>
      </c>
    </row>
    <row r="218" spans="9:10" hidden="1">
      <c r="I218" s="226" t="str">
        <f t="shared" si="10"/>
        <v/>
      </c>
      <c r="J218" s="226" t="str">
        <f t="shared" si="9"/>
        <v/>
      </c>
    </row>
    <row r="219" spans="9:10" hidden="1">
      <c r="I219" s="226" t="str">
        <f t="shared" si="10"/>
        <v/>
      </c>
      <c r="J219" s="226" t="str">
        <f t="shared" si="9"/>
        <v/>
      </c>
    </row>
    <row r="220" spans="9:10" hidden="1">
      <c r="I220" s="226" t="str">
        <f t="shared" si="10"/>
        <v/>
      </c>
      <c r="J220" s="226" t="str">
        <f t="shared" si="9"/>
        <v/>
      </c>
    </row>
    <row r="221" spans="9:10" hidden="1">
      <c r="I221" s="226" t="str">
        <f t="shared" si="10"/>
        <v/>
      </c>
      <c r="J221" s="226" t="str">
        <f t="shared" si="9"/>
        <v/>
      </c>
    </row>
    <row r="222" spans="9:10" hidden="1">
      <c r="I222" s="226" t="str">
        <f t="shared" si="10"/>
        <v/>
      </c>
      <c r="J222" s="226" t="str">
        <f t="shared" si="9"/>
        <v/>
      </c>
    </row>
    <row r="223" spans="9:10" hidden="1">
      <c r="I223" s="226" t="str">
        <f t="shared" si="10"/>
        <v/>
      </c>
      <c r="J223" s="226" t="str">
        <f t="shared" si="9"/>
        <v/>
      </c>
    </row>
    <row r="224" spans="9:10" hidden="1">
      <c r="I224" s="226" t="str">
        <f t="shared" si="10"/>
        <v/>
      </c>
      <c r="J224" s="226" t="str">
        <f t="shared" si="9"/>
        <v/>
      </c>
    </row>
    <row r="225" spans="9:10" hidden="1">
      <c r="I225" s="226" t="str">
        <f t="shared" si="10"/>
        <v/>
      </c>
      <c r="J225" s="226" t="str">
        <f t="shared" si="9"/>
        <v/>
      </c>
    </row>
    <row r="226" spans="9:10" hidden="1">
      <c r="I226" s="226" t="str">
        <f t="shared" si="10"/>
        <v/>
      </c>
      <c r="J226" s="226" t="str">
        <f t="shared" si="9"/>
        <v/>
      </c>
    </row>
    <row r="227" spans="9:10" hidden="1">
      <c r="I227" s="226" t="str">
        <f t="shared" si="10"/>
        <v/>
      </c>
      <c r="J227" s="226" t="str">
        <f t="shared" si="9"/>
        <v/>
      </c>
    </row>
    <row r="228" spans="9:10" hidden="1">
      <c r="I228" s="226" t="str">
        <f t="shared" si="10"/>
        <v/>
      </c>
      <c r="J228" s="226" t="str">
        <f t="shared" si="9"/>
        <v/>
      </c>
    </row>
    <row r="229" spans="9:10" hidden="1">
      <c r="I229" s="226" t="str">
        <f t="shared" si="10"/>
        <v/>
      </c>
      <c r="J229" s="226" t="str">
        <f t="shared" si="9"/>
        <v/>
      </c>
    </row>
    <row r="230" spans="9:10" hidden="1">
      <c r="I230" s="226" t="str">
        <f t="shared" si="10"/>
        <v/>
      </c>
      <c r="J230" s="226" t="str">
        <f t="shared" si="9"/>
        <v/>
      </c>
    </row>
    <row r="231" spans="9:10" hidden="1">
      <c r="I231" s="226" t="str">
        <f t="shared" si="10"/>
        <v/>
      </c>
      <c r="J231" s="226" t="str">
        <f t="shared" si="9"/>
        <v/>
      </c>
    </row>
    <row r="232" spans="9:10" hidden="1">
      <c r="I232" s="226" t="str">
        <f t="shared" si="10"/>
        <v/>
      </c>
      <c r="J232" s="226" t="str">
        <f t="shared" si="9"/>
        <v/>
      </c>
    </row>
    <row r="233" spans="9:10" hidden="1">
      <c r="I233" s="226" t="str">
        <f t="shared" si="10"/>
        <v/>
      </c>
      <c r="J233" s="226" t="str">
        <f t="shared" si="9"/>
        <v/>
      </c>
    </row>
    <row r="234" spans="9:10" hidden="1">
      <c r="I234" s="226" t="str">
        <f t="shared" si="10"/>
        <v/>
      </c>
      <c r="J234" s="226" t="str">
        <f t="shared" si="9"/>
        <v/>
      </c>
    </row>
    <row r="235" spans="9:10" hidden="1">
      <c r="I235" s="226" t="str">
        <f t="shared" si="10"/>
        <v/>
      </c>
      <c r="J235" s="226" t="str">
        <f t="shared" si="9"/>
        <v/>
      </c>
    </row>
    <row r="236" spans="9:10" hidden="1">
      <c r="I236" s="226" t="str">
        <f t="shared" si="10"/>
        <v/>
      </c>
      <c r="J236" s="226" t="str">
        <f t="shared" si="9"/>
        <v/>
      </c>
    </row>
    <row r="237" spans="9:10" hidden="1">
      <c r="I237" s="226" t="str">
        <f t="shared" si="10"/>
        <v/>
      </c>
      <c r="J237" s="226" t="str">
        <f t="shared" si="9"/>
        <v/>
      </c>
    </row>
    <row r="238" spans="9:10" hidden="1">
      <c r="I238" s="226" t="str">
        <f t="shared" si="10"/>
        <v/>
      </c>
      <c r="J238" s="226" t="str">
        <f t="shared" si="9"/>
        <v/>
      </c>
    </row>
    <row r="239" spans="9:10" hidden="1">
      <c r="I239" s="226" t="str">
        <f t="shared" si="10"/>
        <v/>
      </c>
      <c r="J239" s="226" t="str">
        <f t="shared" si="9"/>
        <v/>
      </c>
    </row>
    <row r="240" spans="9:10" hidden="1">
      <c r="I240" s="226" t="str">
        <f t="shared" si="10"/>
        <v/>
      </c>
      <c r="J240" s="226" t="str">
        <f t="shared" si="9"/>
        <v/>
      </c>
    </row>
    <row r="241" spans="9:10" hidden="1">
      <c r="I241" s="226" t="str">
        <f t="shared" si="10"/>
        <v/>
      </c>
      <c r="J241" s="226" t="str">
        <f t="shared" si="9"/>
        <v/>
      </c>
    </row>
    <row r="242" spans="9:10" hidden="1">
      <c r="I242" s="226" t="str">
        <f t="shared" si="10"/>
        <v/>
      </c>
      <c r="J242" s="226" t="str">
        <f t="shared" si="9"/>
        <v/>
      </c>
    </row>
    <row r="243" spans="9:10" hidden="1">
      <c r="I243" s="226" t="str">
        <f t="shared" si="10"/>
        <v/>
      </c>
      <c r="J243" s="226" t="str">
        <f t="shared" si="9"/>
        <v/>
      </c>
    </row>
    <row r="244" spans="9:10" hidden="1">
      <c r="I244" s="226" t="str">
        <f t="shared" si="10"/>
        <v/>
      </c>
      <c r="J244" s="226" t="str">
        <f t="shared" si="9"/>
        <v/>
      </c>
    </row>
    <row r="245" spans="9:10" hidden="1">
      <c r="I245" s="226" t="str">
        <f t="shared" si="10"/>
        <v/>
      </c>
      <c r="J245" s="226" t="str">
        <f t="shared" si="9"/>
        <v/>
      </c>
    </row>
    <row r="246" spans="9:10" hidden="1">
      <c r="I246" s="226" t="str">
        <f t="shared" si="10"/>
        <v/>
      </c>
      <c r="J246" s="226" t="str">
        <f t="shared" si="9"/>
        <v/>
      </c>
    </row>
    <row r="247" spans="9:10" hidden="1">
      <c r="I247" s="226" t="str">
        <f t="shared" si="10"/>
        <v/>
      </c>
      <c r="J247" s="226" t="str">
        <f t="shared" si="9"/>
        <v/>
      </c>
    </row>
    <row r="248" spans="9:10" hidden="1">
      <c r="I248" s="226" t="str">
        <f t="shared" si="10"/>
        <v/>
      </c>
      <c r="J248" s="226" t="str">
        <f t="shared" si="9"/>
        <v/>
      </c>
    </row>
    <row r="249" spans="9:10" hidden="1">
      <c r="I249" s="226" t="str">
        <f t="shared" si="10"/>
        <v/>
      </c>
      <c r="J249" s="226" t="str">
        <f t="shared" si="9"/>
        <v/>
      </c>
    </row>
    <row r="250" spans="9:10" hidden="1">
      <c r="I250" s="226" t="str">
        <f t="shared" si="10"/>
        <v/>
      </c>
      <c r="J250" s="226" t="str">
        <f t="shared" si="9"/>
        <v/>
      </c>
    </row>
    <row r="251" spans="9:10" hidden="1">
      <c r="I251" s="226" t="str">
        <f t="shared" si="10"/>
        <v/>
      </c>
      <c r="J251" s="226" t="str">
        <f t="shared" si="9"/>
        <v/>
      </c>
    </row>
    <row r="252" spans="9:10" hidden="1">
      <c r="I252" s="226" t="str">
        <f t="shared" si="10"/>
        <v/>
      </c>
      <c r="J252" s="226" t="str">
        <f t="shared" si="9"/>
        <v/>
      </c>
    </row>
    <row r="253" spans="9:10" hidden="1">
      <c r="I253" s="226" t="str">
        <f t="shared" si="10"/>
        <v/>
      </c>
      <c r="J253" s="226" t="str">
        <f t="shared" si="9"/>
        <v/>
      </c>
    </row>
    <row r="254" spans="9:10" hidden="1">
      <c r="I254" s="226" t="str">
        <f t="shared" si="10"/>
        <v/>
      </c>
      <c r="J254" s="226" t="str">
        <f t="shared" si="9"/>
        <v/>
      </c>
    </row>
    <row r="255" spans="9:10" hidden="1">
      <c r="I255" s="226" t="str">
        <f t="shared" si="10"/>
        <v/>
      </c>
      <c r="J255" s="226" t="str">
        <f t="shared" ref="J255:J318" si="11">SUBSTITUTE(I255,".","")</f>
        <v/>
      </c>
    </row>
    <row r="256" spans="9:10" hidden="1">
      <c r="I256" s="226" t="str">
        <f t="shared" ref="I256:I319" si="12">LEFT(L256,3)</f>
        <v/>
      </c>
      <c r="J256" s="226" t="str">
        <f t="shared" si="11"/>
        <v/>
      </c>
    </row>
    <row r="257" spans="9:10" hidden="1">
      <c r="I257" s="226" t="str">
        <f t="shared" si="12"/>
        <v/>
      </c>
      <c r="J257" s="226" t="str">
        <f t="shared" si="11"/>
        <v/>
      </c>
    </row>
    <row r="258" spans="9:10" hidden="1">
      <c r="I258" s="226" t="str">
        <f t="shared" si="12"/>
        <v/>
      </c>
      <c r="J258" s="226" t="str">
        <f t="shared" si="11"/>
        <v/>
      </c>
    </row>
    <row r="259" spans="9:10" hidden="1">
      <c r="I259" s="226" t="str">
        <f t="shared" si="12"/>
        <v/>
      </c>
      <c r="J259" s="226" t="str">
        <f t="shared" si="11"/>
        <v/>
      </c>
    </row>
    <row r="260" spans="9:10" hidden="1">
      <c r="I260" s="226" t="str">
        <f t="shared" si="12"/>
        <v/>
      </c>
      <c r="J260" s="226" t="str">
        <f t="shared" si="11"/>
        <v/>
      </c>
    </row>
    <row r="261" spans="9:10" hidden="1">
      <c r="I261" s="226" t="str">
        <f t="shared" si="12"/>
        <v/>
      </c>
      <c r="J261" s="226" t="str">
        <f t="shared" si="11"/>
        <v/>
      </c>
    </row>
    <row r="262" spans="9:10" hidden="1">
      <c r="I262" s="226" t="str">
        <f t="shared" si="12"/>
        <v/>
      </c>
      <c r="J262" s="226" t="str">
        <f t="shared" si="11"/>
        <v/>
      </c>
    </row>
    <row r="263" spans="9:10" hidden="1">
      <c r="I263" s="226" t="str">
        <f t="shared" si="12"/>
        <v/>
      </c>
      <c r="J263" s="226" t="str">
        <f t="shared" si="11"/>
        <v/>
      </c>
    </row>
    <row r="264" spans="9:10" hidden="1">
      <c r="I264" s="226" t="str">
        <f t="shared" si="12"/>
        <v/>
      </c>
      <c r="J264" s="226" t="str">
        <f t="shared" si="11"/>
        <v/>
      </c>
    </row>
    <row r="265" spans="9:10" hidden="1">
      <c r="I265" s="226" t="str">
        <f t="shared" si="12"/>
        <v/>
      </c>
      <c r="J265" s="226" t="str">
        <f t="shared" si="11"/>
        <v/>
      </c>
    </row>
    <row r="266" spans="9:10" hidden="1">
      <c r="I266" s="226" t="str">
        <f t="shared" si="12"/>
        <v/>
      </c>
      <c r="J266" s="226" t="str">
        <f t="shared" si="11"/>
        <v/>
      </c>
    </row>
    <row r="267" spans="9:10" hidden="1">
      <c r="I267" s="226" t="str">
        <f t="shared" si="12"/>
        <v/>
      </c>
      <c r="J267" s="226" t="str">
        <f t="shared" si="11"/>
        <v/>
      </c>
    </row>
    <row r="268" spans="9:10" hidden="1">
      <c r="I268" s="226" t="str">
        <f t="shared" si="12"/>
        <v/>
      </c>
      <c r="J268" s="226" t="str">
        <f t="shared" si="11"/>
        <v/>
      </c>
    </row>
    <row r="269" spans="9:10" hidden="1">
      <c r="I269" s="226" t="str">
        <f t="shared" si="12"/>
        <v/>
      </c>
      <c r="J269" s="226" t="str">
        <f t="shared" si="11"/>
        <v/>
      </c>
    </row>
    <row r="270" spans="9:10" hidden="1">
      <c r="I270" s="226" t="str">
        <f t="shared" si="12"/>
        <v/>
      </c>
      <c r="J270" s="226" t="str">
        <f t="shared" si="11"/>
        <v/>
      </c>
    </row>
    <row r="271" spans="9:10" hidden="1">
      <c r="I271" s="226" t="str">
        <f t="shared" si="12"/>
        <v/>
      </c>
      <c r="J271" s="226" t="str">
        <f t="shared" si="11"/>
        <v/>
      </c>
    </row>
    <row r="272" spans="9:10" hidden="1">
      <c r="I272" s="226" t="str">
        <f t="shared" si="12"/>
        <v/>
      </c>
      <c r="J272" s="226" t="str">
        <f t="shared" si="11"/>
        <v/>
      </c>
    </row>
    <row r="273" spans="9:10" hidden="1">
      <c r="I273" s="226" t="str">
        <f t="shared" si="12"/>
        <v/>
      </c>
      <c r="J273" s="226" t="str">
        <f t="shared" si="11"/>
        <v/>
      </c>
    </row>
    <row r="274" spans="9:10" hidden="1">
      <c r="I274" s="226" t="str">
        <f t="shared" si="12"/>
        <v/>
      </c>
      <c r="J274" s="226" t="str">
        <f t="shared" si="11"/>
        <v/>
      </c>
    </row>
    <row r="275" spans="9:10" hidden="1">
      <c r="I275" s="226" t="str">
        <f t="shared" si="12"/>
        <v/>
      </c>
      <c r="J275" s="226" t="str">
        <f t="shared" si="11"/>
        <v/>
      </c>
    </row>
    <row r="276" spans="9:10" hidden="1">
      <c r="I276" s="226" t="str">
        <f t="shared" si="12"/>
        <v/>
      </c>
      <c r="J276" s="226" t="str">
        <f t="shared" si="11"/>
        <v/>
      </c>
    </row>
    <row r="277" spans="9:10" hidden="1">
      <c r="I277" s="226" t="str">
        <f t="shared" si="12"/>
        <v/>
      </c>
      <c r="J277" s="226" t="str">
        <f t="shared" si="11"/>
        <v/>
      </c>
    </row>
    <row r="278" spans="9:10" hidden="1">
      <c r="I278" s="226" t="str">
        <f t="shared" si="12"/>
        <v/>
      </c>
      <c r="J278" s="226" t="str">
        <f t="shared" si="11"/>
        <v/>
      </c>
    </row>
    <row r="279" spans="9:10" hidden="1">
      <c r="I279" s="226" t="str">
        <f t="shared" si="12"/>
        <v/>
      </c>
      <c r="J279" s="226" t="str">
        <f t="shared" si="11"/>
        <v/>
      </c>
    </row>
    <row r="280" spans="9:10" hidden="1">
      <c r="I280" s="226" t="str">
        <f t="shared" si="12"/>
        <v/>
      </c>
      <c r="J280" s="226" t="str">
        <f t="shared" si="11"/>
        <v/>
      </c>
    </row>
    <row r="281" spans="9:10" hidden="1">
      <c r="I281" s="226" t="str">
        <f t="shared" si="12"/>
        <v/>
      </c>
      <c r="J281" s="226" t="str">
        <f t="shared" si="11"/>
        <v/>
      </c>
    </row>
    <row r="282" spans="9:10" hidden="1">
      <c r="I282" s="226" t="str">
        <f t="shared" si="12"/>
        <v/>
      </c>
      <c r="J282" s="226" t="str">
        <f t="shared" si="11"/>
        <v/>
      </c>
    </row>
    <row r="283" spans="9:10" hidden="1">
      <c r="I283" s="226" t="str">
        <f t="shared" si="12"/>
        <v/>
      </c>
      <c r="J283" s="226" t="str">
        <f t="shared" si="11"/>
        <v/>
      </c>
    </row>
    <row r="284" spans="9:10" hidden="1">
      <c r="I284" s="226" t="str">
        <f t="shared" si="12"/>
        <v/>
      </c>
      <c r="J284" s="226" t="str">
        <f t="shared" si="11"/>
        <v/>
      </c>
    </row>
    <row r="285" spans="9:10" hidden="1">
      <c r="I285" s="226" t="str">
        <f t="shared" si="12"/>
        <v/>
      </c>
      <c r="J285" s="226" t="str">
        <f t="shared" si="11"/>
        <v/>
      </c>
    </row>
    <row r="286" spans="9:10" hidden="1">
      <c r="I286" s="226" t="str">
        <f t="shared" si="12"/>
        <v/>
      </c>
      <c r="J286" s="226" t="str">
        <f t="shared" si="11"/>
        <v/>
      </c>
    </row>
    <row r="287" spans="9:10" hidden="1">
      <c r="I287" s="226" t="str">
        <f t="shared" si="12"/>
        <v/>
      </c>
      <c r="J287" s="226" t="str">
        <f t="shared" si="11"/>
        <v/>
      </c>
    </row>
    <row r="288" spans="9:10" hidden="1">
      <c r="I288" s="226" t="str">
        <f t="shared" si="12"/>
        <v/>
      </c>
      <c r="J288" s="226" t="str">
        <f t="shared" si="11"/>
        <v/>
      </c>
    </row>
    <row r="289" spans="9:10" hidden="1">
      <c r="I289" s="226" t="str">
        <f t="shared" si="12"/>
        <v/>
      </c>
      <c r="J289" s="226" t="str">
        <f t="shared" si="11"/>
        <v/>
      </c>
    </row>
    <row r="290" spans="9:10" hidden="1">
      <c r="I290" s="226" t="str">
        <f t="shared" si="12"/>
        <v/>
      </c>
      <c r="J290" s="226" t="str">
        <f t="shared" si="11"/>
        <v/>
      </c>
    </row>
    <row r="291" spans="9:10" hidden="1">
      <c r="I291" s="226" t="str">
        <f t="shared" si="12"/>
        <v/>
      </c>
      <c r="J291" s="226" t="str">
        <f t="shared" si="11"/>
        <v/>
      </c>
    </row>
    <row r="292" spans="9:10" hidden="1">
      <c r="I292" s="226" t="str">
        <f t="shared" si="12"/>
        <v/>
      </c>
      <c r="J292" s="226" t="str">
        <f t="shared" si="11"/>
        <v/>
      </c>
    </row>
    <row r="293" spans="9:10" hidden="1">
      <c r="I293" s="226" t="str">
        <f t="shared" si="12"/>
        <v/>
      </c>
      <c r="J293" s="226" t="str">
        <f t="shared" si="11"/>
        <v/>
      </c>
    </row>
    <row r="294" spans="9:10" hidden="1">
      <c r="I294" s="226" t="str">
        <f t="shared" si="12"/>
        <v/>
      </c>
      <c r="J294" s="226" t="str">
        <f t="shared" si="11"/>
        <v/>
      </c>
    </row>
    <row r="295" spans="9:10" hidden="1">
      <c r="I295" s="226" t="str">
        <f t="shared" si="12"/>
        <v/>
      </c>
      <c r="J295" s="226" t="str">
        <f t="shared" si="11"/>
        <v/>
      </c>
    </row>
    <row r="296" spans="9:10" hidden="1">
      <c r="I296" s="226" t="str">
        <f t="shared" si="12"/>
        <v/>
      </c>
      <c r="J296" s="226" t="str">
        <f t="shared" si="11"/>
        <v/>
      </c>
    </row>
    <row r="297" spans="9:10" hidden="1">
      <c r="I297" s="226" t="str">
        <f t="shared" si="12"/>
        <v/>
      </c>
      <c r="J297" s="226" t="str">
        <f t="shared" si="11"/>
        <v/>
      </c>
    </row>
    <row r="298" spans="9:10" hidden="1">
      <c r="I298" s="226" t="str">
        <f t="shared" si="12"/>
        <v/>
      </c>
      <c r="J298" s="226" t="str">
        <f t="shared" si="11"/>
        <v/>
      </c>
    </row>
    <row r="299" spans="9:10" hidden="1">
      <c r="I299" s="226" t="str">
        <f t="shared" si="12"/>
        <v/>
      </c>
      <c r="J299" s="226" t="str">
        <f t="shared" si="11"/>
        <v/>
      </c>
    </row>
    <row r="300" spans="9:10" hidden="1">
      <c r="I300" s="226" t="str">
        <f t="shared" si="12"/>
        <v/>
      </c>
      <c r="J300" s="226" t="str">
        <f t="shared" si="11"/>
        <v/>
      </c>
    </row>
    <row r="301" spans="9:10" hidden="1">
      <c r="I301" s="226" t="str">
        <f t="shared" si="12"/>
        <v/>
      </c>
      <c r="J301" s="226" t="str">
        <f t="shared" si="11"/>
        <v/>
      </c>
    </row>
    <row r="302" spans="9:10" hidden="1">
      <c r="I302" s="226" t="str">
        <f t="shared" si="12"/>
        <v/>
      </c>
      <c r="J302" s="226" t="str">
        <f t="shared" si="11"/>
        <v/>
      </c>
    </row>
    <row r="303" spans="9:10" hidden="1">
      <c r="I303" s="226" t="str">
        <f t="shared" si="12"/>
        <v/>
      </c>
      <c r="J303" s="226" t="str">
        <f t="shared" si="11"/>
        <v/>
      </c>
    </row>
    <row r="304" spans="9:10" hidden="1">
      <c r="I304" s="226" t="str">
        <f t="shared" si="12"/>
        <v/>
      </c>
      <c r="J304" s="226" t="str">
        <f t="shared" si="11"/>
        <v/>
      </c>
    </row>
    <row r="305" spans="9:10" hidden="1">
      <c r="I305" s="226" t="str">
        <f t="shared" si="12"/>
        <v/>
      </c>
      <c r="J305" s="226" t="str">
        <f t="shared" si="11"/>
        <v/>
      </c>
    </row>
    <row r="306" spans="9:10" hidden="1">
      <c r="I306" s="226" t="str">
        <f t="shared" si="12"/>
        <v/>
      </c>
      <c r="J306" s="226" t="str">
        <f t="shared" si="11"/>
        <v/>
      </c>
    </row>
    <row r="307" spans="9:10" hidden="1">
      <c r="I307" s="226" t="str">
        <f t="shared" si="12"/>
        <v/>
      </c>
      <c r="J307" s="226" t="str">
        <f t="shared" si="11"/>
        <v/>
      </c>
    </row>
    <row r="308" spans="9:10" hidden="1">
      <c r="I308" s="226" t="str">
        <f t="shared" si="12"/>
        <v/>
      </c>
      <c r="J308" s="226" t="str">
        <f t="shared" si="11"/>
        <v/>
      </c>
    </row>
    <row r="309" spans="9:10" hidden="1">
      <c r="I309" s="226" t="str">
        <f t="shared" si="12"/>
        <v/>
      </c>
      <c r="J309" s="226" t="str">
        <f t="shared" si="11"/>
        <v/>
      </c>
    </row>
    <row r="310" spans="9:10" hidden="1">
      <c r="I310" s="226" t="str">
        <f t="shared" si="12"/>
        <v/>
      </c>
      <c r="J310" s="226" t="str">
        <f t="shared" si="11"/>
        <v/>
      </c>
    </row>
    <row r="311" spans="9:10" hidden="1">
      <c r="I311" s="226" t="str">
        <f t="shared" si="12"/>
        <v/>
      </c>
      <c r="J311" s="226" t="str">
        <f t="shared" si="11"/>
        <v/>
      </c>
    </row>
    <row r="312" spans="9:10" hidden="1">
      <c r="I312" s="226" t="str">
        <f t="shared" si="12"/>
        <v/>
      </c>
      <c r="J312" s="226" t="str">
        <f t="shared" si="11"/>
        <v/>
      </c>
    </row>
    <row r="313" spans="9:10" hidden="1">
      <c r="I313" s="226" t="str">
        <f t="shared" si="12"/>
        <v/>
      </c>
      <c r="J313" s="226" t="str">
        <f t="shared" si="11"/>
        <v/>
      </c>
    </row>
    <row r="314" spans="9:10" hidden="1">
      <c r="I314" s="226" t="str">
        <f t="shared" si="12"/>
        <v/>
      </c>
      <c r="J314" s="226" t="str">
        <f t="shared" si="11"/>
        <v/>
      </c>
    </row>
    <row r="315" spans="9:10" hidden="1">
      <c r="I315" s="226" t="str">
        <f t="shared" si="12"/>
        <v/>
      </c>
      <c r="J315" s="226" t="str">
        <f t="shared" si="11"/>
        <v/>
      </c>
    </row>
    <row r="316" spans="9:10" hidden="1">
      <c r="I316" s="226" t="str">
        <f t="shared" si="12"/>
        <v/>
      </c>
      <c r="J316" s="226" t="str">
        <f t="shared" si="11"/>
        <v/>
      </c>
    </row>
    <row r="317" spans="9:10" hidden="1">
      <c r="I317" s="226" t="str">
        <f t="shared" si="12"/>
        <v/>
      </c>
      <c r="J317" s="226" t="str">
        <f t="shared" si="11"/>
        <v/>
      </c>
    </row>
    <row r="318" spans="9:10" hidden="1">
      <c r="I318" s="226" t="str">
        <f t="shared" si="12"/>
        <v/>
      </c>
      <c r="J318" s="226" t="str">
        <f t="shared" si="11"/>
        <v/>
      </c>
    </row>
    <row r="319" spans="9:10" hidden="1">
      <c r="I319" s="226" t="str">
        <f t="shared" si="12"/>
        <v/>
      </c>
      <c r="J319" s="226" t="str">
        <f t="shared" ref="J319:J382" si="13">SUBSTITUTE(I319,".","")</f>
        <v/>
      </c>
    </row>
    <row r="320" spans="9:10" hidden="1">
      <c r="I320" s="226" t="str">
        <f t="shared" ref="I320:I383" si="14">LEFT(L320,3)</f>
        <v/>
      </c>
      <c r="J320" s="226" t="str">
        <f t="shared" si="13"/>
        <v/>
      </c>
    </row>
    <row r="321" spans="9:10" hidden="1">
      <c r="I321" s="226" t="str">
        <f t="shared" si="14"/>
        <v/>
      </c>
      <c r="J321" s="226" t="str">
        <f t="shared" si="13"/>
        <v/>
      </c>
    </row>
    <row r="322" spans="9:10" hidden="1">
      <c r="I322" s="226" t="str">
        <f t="shared" si="14"/>
        <v/>
      </c>
      <c r="J322" s="226" t="str">
        <f t="shared" si="13"/>
        <v/>
      </c>
    </row>
    <row r="323" spans="9:10" hidden="1">
      <c r="I323" s="226" t="str">
        <f t="shared" si="14"/>
        <v/>
      </c>
      <c r="J323" s="226" t="str">
        <f t="shared" si="13"/>
        <v/>
      </c>
    </row>
    <row r="324" spans="9:10" hidden="1">
      <c r="I324" s="226" t="str">
        <f t="shared" si="14"/>
        <v/>
      </c>
      <c r="J324" s="226" t="str">
        <f t="shared" si="13"/>
        <v/>
      </c>
    </row>
    <row r="325" spans="9:10" hidden="1">
      <c r="I325" s="226" t="str">
        <f t="shared" si="14"/>
        <v/>
      </c>
      <c r="J325" s="226" t="str">
        <f t="shared" si="13"/>
        <v/>
      </c>
    </row>
    <row r="326" spans="9:10" hidden="1">
      <c r="I326" s="226" t="str">
        <f t="shared" si="14"/>
        <v/>
      </c>
      <c r="J326" s="226" t="str">
        <f t="shared" si="13"/>
        <v/>
      </c>
    </row>
    <row r="327" spans="9:10" hidden="1">
      <c r="I327" s="226" t="str">
        <f t="shared" si="14"/>
        <v/>
      </c>
      <c r="J327" s="226" t="str">
        <f t="shared" si="13"/>
        <v/>
      </c>
    </row>
    <row r="328" spans="9:10" hidden="1">
      <c r="I328" s="226" t="str">
        <f t="shared" si="14"/>
        <v/>
      </c>
      <c r="J328" s="226" t="str">
        <f t="shared" si="13"/>
        <v/>
      </c>
    </row>
    <row r="329" spans="9:10" hidden="1">
      <c r="I329" s="226" t="str">
        <f t="shared" si="14"/>
        <v/>
      </c>
      <c r="J329" s="226" t="str">
        <f t="shared" si="13"/>
        <v/>
      </c>
    </row>
    <row r="330" spans="9:10" hidden="1">
      <c r="I330" s="226" t="str">
        <f t="shared" si="14"/>
        <v/>
      </c>
      <c r="J330" s="226" t="str">
        <f t="shared" si="13"/>
        <v/>
      </c>
    </row>
    <row r="331" spans="9:10" hidden="1">
      <c r="I331" s="226" t="str">
        <f t="shared" si="14"/>
        <v/>
      </c>
      <c r="J331" s="226" t="str">
        <f t="shared" si="13"/>
        <v/>
      </c>
    </row>
    <row r="332" spans="9:10" hidden="1">
      <c r="I332" s="226" t="str">
        <f t="shared" si="14"/>
        <v/>
      </c>
      <c r="J332" s="226" t="str">
        <f t="shared" si="13"/>
        <v/>
      </c>
    </row>
    <row r="333" spans="9:10" hidden="1">
      <c r="I333" s="226" t="str">
        <f t="shared" si="14"/>
        <v/>
      </c>
      <c r="J333" s="226" t="str">
        <f t="shared" si="13"/>
        <v/>
      </c>
    </row>
    <row r="334" spans="9:10" hidden="1">
      <c r="I334" s="226" t="str">
        <f t="shared" si="14"/>
        <v/>
      </c>
      <c r="J334" s="226" t="str">
        <f t="shared" si="13"/>
        <v/>
      </c>
    </row>
    <row r="335" spans="9:10" hidden="1">
      <c r="I335" s="226" t="str">
        <f t="shared" si="14"/>
        <v/>
      </c>
      <c r="J335" s="226" t="str">
        <f t="shared" si="13"/>
        <v/>
      </c>
    </row>
    <row r="336" spans="9:10" hidden="1">
      <c r="I336" s="226" t="str">
        <f t="shared" si="14"/>
        <v/>
      </c>
      <c r="J336" s="226" t="str">
        <f t="shared" si="13"/>
        <v/>
      </c>
    </row>
    <row r="337" spans="9:10" hidden="1">
      <c r="I337" s="226" t="str">
        <f t="shared" si="14"/>
        <v/>
      </c>
      <c r="J337" s="226" t="str">
        <f t="shared" si="13"/>
        <v/>
      </c>
    </row>
    <row r="338" spans="9:10" hidden="1">
      <c r="I338" s="226" t="str">
        <f t="shared" si="14"/>
        <v/>
      </c>
      <c r="J338" s="226" t="str">
        <f t="shared" si="13"/>
        <v/>
      </c>
    </row>
    <row r="339" spans="9:10" hidden="1">
      <c r="I339" s="226" t="str">
        <f t="shared" si="14"/>
        <v/>
      </c>
      <c r="J339" s="226" t="str">
        <f t="shared" si="13"/>
        <v/>
      </c>
    </row>
    <row r="340" spans="9:10" hidden="1">
      <c r="I340" s="226" t="str">
        <f t="shared" si="14"/>
        <v/>
      </c>
      <c r="J340" s="226" t="str">
        <f t="shared" si="13"/>
        <v/>
      </c>
    </row>
    <row r="341" spans="9:10" hidden="1">
      <c r="I341" s="226" t="str">
        <f t="shared" si="14"/>
        <v/>
      </c>
      <c r="J341" s="226" t="str">
        <f t="shared" si="13"/>
        <v/>
      </c>
    </row>
    <row r="342" spans="9:10" hidden="1">
      <c r="I342" s="226" t="str">
        <f t="shared" si="14"/>
        <v/>
      </c>
      <c r="J342" s="226" t="str">
        <f t="shared" si="13"/>
        <v/>
      </c>
    </row>
    <row r="343" spans="9:10" hidden="1">
      <c r="I343" s="226" t="str">
        <f t="shared" si="14"/>
        <v/>
      </c>
      <c r="J343" s="226" t="str">
        <f t="shared" si="13"/>
        <v/>
      </c>
    </row>
    <row r="344" spans="9:10" hidden="1">
      <c r="I344" s="226" t="str">
        <f t="shared" si="14"/>
        <v/>
      </c>
      <c r="J344" s="226" t="str">
        <f t="shared" si="13"/>
        <v/>
      </c>
    </row>
    <row r="345" spans="9:10" hidden="1">
      <c r="I345" s="226" t="str">
        <f t="shared" si="14"/>
        <v/>
      </c>
      <c r="J345" s="226" t="str">
        <f t="shared" si="13"/>
        <v/>
      </c>
    </row>
    <row r="346" spans="9:10" hidden="1">
      <c r="I346" s="226" t="str">
        <f t="shared" si="14"/>
        <v/>
      </c>
      <c r="J346" s="226" t="str">
        <f t="shared" si="13"/>
        <v/>
      </c>
    </row>
    <row r="347" spans="9:10" hidden="1">
      <c r="I347" s="226" t="str">
        <f t="shared" si="14"/>
        <v/>
      </c>
      <c r="J347" s="226" t="str">
        <f t="shared" si="13"/>
        <v/>
      </c>
    </row>
    <row r="348" spans="9:10" hidden="1">
      <c r="I348" s="226" t="str">
        <f t="shared" si="14"/>
        <v/>
      </c>
      <c r="J348" s="226" t="str">
        <f t="shared" si="13"/>
        <v/>
      </c>
    </row>
    <row r="349" spans="9:10" hidden="1">
      <c r="I349" s="226" t="str">
        <f t="shared" si="14"/>
        <v/>
      </c>
      <c r="J349" s="226" t="str">
        <f t="shared" si="13"/>
        <v/>
      </c>
    </row>
    <row r="350" spans="9:10" hidden="1">
      <c r="I350" s="226" t="str">
        <f t="shared" si="14"/>
        <v/>
      </c>
      <c r="J350" s="226" t="str">
        <f t="shared" si="13"/>
        <v/>
      </c>
    </row>
    <row r="351" spans="9:10" hidden="1">
      <c r="I351" s="226" t="str">
        <f t="shared" si="14"/>
        <v/>
      </c>
      <c r="J351" s="226" t="str">
        <f t="shared" si="13"/>
        <v/>
      </c>
    </row>
    <row r="352" spans="9:10" hidden="1">
      <c r="I352" s="226" t="str">
        <f t="shared" si="14"/>
        <v/>
      </c>
      <c r="J352" s="226" t="str">
        <f t="shared" si="13"/>
        <v/>
      </c>
    </row>
    <row r="353" spans="9:10" hidden="1">
      <c r="I353" s="226" t="str">
        <f t="shared" si="14"/>
        <v/>
      </c>
      <c r="J353" s="226" t="str">
        <f t="shared" si="13"/>
        <v/>
      </c>
    </row>
    <row r="354" spans="9:10" hidden="1">
      <c r="I354" s="226" t="str">
        <f t="shared" si="14"/>
        <v/>
      </c>
      <c r="J354" s="226" t="str">
        <f t="shared" si="13"/>
        <v/>
      </c>
    </row>
    <row r="355" spans="9:10" hidden="1">
      <c r="I355" s="226" t="str">
        <f t="shared" si="14"/>
        <v/>
      </c>
      <c r="J355" s="226" t="str">
        <f t="shared" si="13"/>
        <v/>
      </c>
    </row>
    <row r="356" spans="9:10" hidden="1">
      <c r="I356" s="226" t="str">
        <f t="shared" si="14"/>
        <v/>
      </c>
      <c r="J356" s="226" t="str">
        <f t="shared" si="13"/>
        <v/>
      </c>
    </row>
    <row r="357" spans="9:10" hidden="1">
      <c r="I357" s="226" t="str">
        <f t="shared" si="14"/>
        <v/>
      </c>
      <c r="J357" s="226" t="str">
        <f t="shared" si="13"/>
        <v/>
      </c>
    </row>
    <row r="358" spans="9:10" hidden="1">
      <c r="I358" s="226" t="str">
        <f t="shared" si="14"/>
        <v/>
      </c>
      <c r="J358" s="226" t="str">
        <f t="shared" si="13"/>
        <v/>
      </c>
    </row>
    <row r="359" spans="9:10" hidden="1">
      <c r="I359" s="226" t="str">
        <f t="shared" si="14"/>
        <v/>
      </c>
      <c r="J359" s="226" t="str">
        <f t="shared" si="13"/>
        <v/>
      </c>
    </row>
    <row r="360" spans="9:10" hidden="1">
      <c r="I360" s="226" t="str">
        <f t="shared" si="14"/>
        <v/>
      </c>
      <c r="J360" s="226" t="str">
        <f t="shared" si="13"/>
        <v/>
      </c>
    </row>
    <row r="361" spans="9:10" hidden="1">
      <c r="I361" s="226" t="str">
        <f t="shared" si="14"/>
        <v/>
      </c>
      <c r="J361" s="226" t="str">
        <f t="shared" si="13"/>
        <v/>
      </c>
    </row>
    <row r="362" spans="9:10" hidden="1">
      <c r="I362" s="226" t="str">
        <f t="shared" si="14"/>
        <v/>
      </c>
      <c r="J362" s="226" t="str">
        <f t="shared" si="13"/>
        <v/>
      </c>
    </row>
    <row r="363" spans="9:10" hidden="1">
      <c r="I363" s="226" t="str">
        <f t="shared" si="14"/>
        <v/>
      </c>
      <c r="J363" s="226" t="str">
        <f t="shared" si="13"/>
        <v/>
      </c>
    </row>
    <row r="364" spans="9:10" hidden="1">
      <c r="I364" s="226" t="str">
        <f t="shared" si="14"/>
        <v/>
      </c>
      <c r="J364" s="226" t="str">
        <f t="shared" si="13"/>
        <v/>
      </c>
    </row>
    <row r="365" spans="9:10" hidden="1">
      <c r="I365" s="226" t="str">
        <f t="shared" si="14"/>
        <v/>
      </c>
      <c r="J365" s="226" t="str">
        <f t="shared" si="13"/>
        <v/>
      </c>
    </row>
    <row r="366" spans="9:10" hidden="1">
      <c r="I366" s="226" t="str">
        <f t="shared" si="14"/>
        <v/>
      </c>
      <c r="J366" s="226" t="str">
        <f t="shared" si="13"/>
        <v/>
      </c>
    </row>
    <row r="367" spans="9:10" hidden="1">
      <c r="I367" s="226" t="str">
        <f t="shared" si="14"/>
        <v/>
      </c>
      <c r="J367" s="226" t="str">
        <f t="shared" si="13"/>
        <v/>
      </c>
    </row>
    <row r="368" spans="9:10" hidden="1">
      <c r="I368" s="226" t="str">
        <f t="shared" si="14"/>
        <v/>
      </c>
      <c r="J368" s="226" t="str">
        <f t="shared" si="13"/>
        <v/>
      </c>
    </row>
    <row r="369" spans="9:10" hidden="1">
      <c r="I369" s="226" t="str">
        <f t="shared" si="14"/>
        <v/>
      </c>
      <c r="J369" s="226" t="str">
        <f t="shared" si="13"/>
        <v/>
      </c>
    </row>
    <row r="370" spans="9:10" hidden="1">
      <c r="I370" s="226" t="str">
        <f t="shared" si="14"/>
        <v/>
      </c>
      <c r="J370" s="226" t="str">
        <f t="shared" si="13"/>
        <v/>
      </c>
    </row>
    <row r="371" spans="9:10" hidden="1">
      <c r="I371" s="226" t="str">
        <f t="shared" si="14"/>
        <v/>
      </c>
      <c r="J371" s="226" t="str">
        <f t="shared" si="13"/>
        <v/>
      </c>
    </row>
    <row r="372" spans="9:10" hidden="1">
      <c r="I372" s="226" t="str">
        <f t="shared" si="14"/>
        <v/>
      </c>
      <c r="J372" s="226" t="str">
        <f t="shared" si="13"/>
        <v/>
      </c>
    </row>
    <row r="373" spans="9:10" hidden="1">
      <c r="I373" s="226" t="str">
        <f t="shared" si="14"/>
        <v/>
      </c>
      <c r="J373" s="226" t="str">
        <f t="shared" si="13"/>
        <v/>
      </c>
    </row>
    <row r="374" spans="9:10" hidden="1">
      <c r="I374" s="226" t="str">
        <f t="shared" si="14"/>
        <v/>
      </c>
      <c r="J374" s="226" t="str">
        <f t="shared" si="13"/>
        <v/>
      </c>
    </row>
    <row r="375" spans="9:10" hidden="1">
      <c r="I375" s="226" t="str">
        <f t="shared" si="14"/>
        <v/>
      </c>
      <c r="J375" s="226" t="str">
        <f t="shared" si="13"/>
        <v/>
      </c>
    </row>
    <row r="376" spans="9:10" hidden="1">
      <c r="I376" s="226" t="str">
        <f t="shared" si="14"/>
        <v/>
      </c>
      <c r="J376" s="226" t="str">
        <f t="shared" si="13"/>
        <v/>
      </c>
    </row>
    <row r="377" spans="9:10" hidden="1">
      <c r="I377" s="226" t="str">
        <f t="shared" si="14"/>
        <v/>
      </c>
      <c r="J377" s="226" t="str">
        <f t="shared" si="13"/>
        <v/>
      </c>
    </row>
    <row r="378" spans="9:10" hidden="1">
      <c r="I378" s="226" t="str">
        <f t="shared" si="14"/>
        <v/>
      </c>
      <c r="J378" s="226" t="str">
        <f t="shared" si="13"/>
        <v/>
      </c>
    </row>
    <row r="379" spans="9:10" hidden="1">
      <c r="I379" s="226" t="str">
        <f t="shared" si="14"/>
        <v/>
      </c>
      <c r="J379" s="226" t="str">
        <f t="shared" si="13"/>
        <v/>
      </c>
    </row>
    <row r="380" spans="9:10" hidden="1">
      <c r="I380" s="226" t="str">
        <f t="shared" si="14"/>
        <v/>
      </c>
      <c r="J380" s="226" t="str">
        <f t="shared" si="13"/>
        <v/>
      </c>
    </row>
    <row r="381" spans="9:10" hidden="1">
      <c r="I381" s="226" t="str">
        <f t="shared" si="14"/>
        <v/>
      </c>
      <c r="J381" s="226" t="str">
        <f t="shared" si="13"/>
        <v/>
      </c>
    </row>
    <row r="382" spans="9:10" hidden="1">
      <c r="I382" s="226" t="str">
        <f t="shared" si="14"/>
        <v/>
      </c>
      <c r="J382" s="226" t="str">
        <f t="shared" si="13"/>
        <v/>
      </c>
    </row>
    <row r="383" spans="9:10" hidden="1">
      <c r="I383" s="226" t="str">
        <f t="shared" si="14"/>
        <v/>
      </c>
      <c r="J383" s="226" t="str">
        <f t="shared" ref="J383:J446" si="15">SUBSTITUTE(I383,".","")</f>
        <v/>
      </c>
    </row>
    <row r="384" spans="9:10" hidden="1">
      <c r="I384" s="226" t="str">
        <f t="shared" ref="I384:I447" si="16">LEFT(L384,3)</f>
        <v/>
      </c>
      <c r="J384" s="226" t="str">
        <f t="shared" si="15"/>
        <v/>
      </c>
    </row>
    <row r="385" spans="9:10" hidden="1">
      <c r="I385" s="226" t="str">
        <f t="shared" si="16"/>
        <v/>
      </c>
      <c r="J385" s="226" t="str">
        <f t="shared" si="15"/>
        <v/>
      </c>
    </row>
    <row r="386" spans="9:10" hidden="1">
      <c r="I386" s="226" t="str">
        <f t="shared" si="16"/>
        <v/>
      </c>
      <c r="J386" s="226" t="str">
        <f t="shared" si="15"/>
        <v/>
      </c>
    </row>
    <row r="387" spans="9:10" hidden="1">
      <c r="I387" s="226" t="str">
        <f t="shared" si="16"/>
        <v/>
      </c>
      <c r="J387" s="226" t="str">
        <f t="shared" si="15"/>
        <v/>
      </c>
    </row>
    <row r="388" spans="9:10" hidden="1">
      <c r="I388" s="226" t="str">
        <f t="shared" si="16"/>
        <v/>
      </c>
      <c r="J388" s="226" t="str">
        <f t="shared" si="15"/>
        <v/>
      </c>
    </row>
    <row r="389" spans="9:10" hidden="1">
      <c r="I389" s="226" t="str">
        <f t="shared" si="16"/>
        <v/>
      </c>
      <c r="J389" s="226" t="str">
        <f t="shared" si="15"/>
        <v/>
      </c>
    </row>
    <row r="390" spans="9:10" hidden="1">
      <c r="I390" s="226" t="str">
        <f t="shared" si="16"/>
        <v/>
      </c>
      <c r="J390" s="226" t="str">
        <f t="shared" si="15"/>
        <v/>
      </c>
    </row>
    <row r="391" spans="9:10" hidden="1">
      <c r="I391" s="226" t="str">
        <f t="shared" si="16"/>
        <v/>
      </c>
      <c r="J391" s="226" t="str">
        <f t="shared" si="15"/>
        <v/>
      </c>
    </row>
    <row r="392" spans="9:10" hidden="1">
      <c r="I392" s="226" t="str">
        <f t="shared" si="16"/>
        <v/>
      </c>
      <c r="J392" s="226" t="str">
        <f t="shared" si="15"/>
        <v/>
      </c>
    </row>
    <row r="393" spans="9:10" hidden="1">
      <c r="I393" s="226" t="str">
        <f t="shared" si="16"/>
        <v/>
      </c>
      <c r="J393" s="226" t="str">
        <f t="shared" si="15"/>
        <v/>
      </c>
    </row>
    <row r="394" spans="9:10" hidden="1">
      <c r="I394" s="226" t="str">
        <f t="shared" si="16"/>
        <v/>
      </c>
      <c r="J394" s="226" t="str">
        <f t="shared" si="15"/>
        <v/>
      </c>
    </row>
    <row r="395" spans="9:10" hidden="1">
      <c r="I395" s="226" t="str">
        <f t="shared" si="16"/>
        <v/>
      </c>
      <c r="J395" s="226" t="str">
        <f t="shared" si="15"/>
        <v/>
      </c>
    </row>
    <row r="396" spans="9:10" hidden="1">
      <c r="I396" s="226" t="str">
        <f t="shared" si="16"/>
        <v/>
      </c>
      <c r="J396" s="226" t="str">
        <f t="shared" si="15"/>
        <v/>
      </c>
    </row>
    <row r="397" spans="9:10" hidden="1">
      <c r="I397" s="226" t="str">
        <f t="shared" si="16"/>
        <v/>
      </c>
      <c r="J397" s="226" t="str">
        <f t="shared" si="15"/>
        <v/>
      </c>
    </row>
    <row r="398" spans="9:10" hidden="1">
      <c r="I398" s="226" t="str">
        <f t="shared" si="16"/>
        <v/>
      </c>
      <c r="J398" s="226" t="str">
        <f t="shared" si="15"/>
        <v/>
      </c>
    </row>
    <row r="399" spans="9:10" hidden="1">
      <c r="I399" s="226" t="str">
        <f t="shared" si="16"/>
        <v/>
      </c>
      <c r="J399" s="226" t="str">
        <f t="shared" si="15"/>
        <v/>
      </c>
    </row>
    <row r="400" spans="9:10" hidden="1">
      <c r="I400" s="226" t="str">
        <f t="shared" si="16"/>
        <v/>
      </c>
      <c r="J400" s="226" t="str">
        <f t="shared" si="15"/>
        <v/>
      </c>
    </row>
    <row r="401" spans="9:10" hidden="1">
      <c r="I401" s="226" t="str">
        <f t="shared" si="16"/>
        <v/>
      </c>
      <c r="J401" s="226" t="str">
        <f t="shared" si="15"/>
        <v/>
      </c>
    </row>
    <row r="402" spans="9:10" hidden="1">
      <c r="I402" s="226" t="str">
        <f t="shared" si="16"/>
        <v/>
      </c>
      <c r="J402" s="226" t="str">
        <f t="shared" si="15"/>
        <v/>
      </c>
    </row>
    <row r="403" spans="9:10" hidden="1">
      <c r="I403" s="226" t="str">
        <f t="shared" si="16"/>
        <v/>
      </c>
      <c r="J403" s="226" t="str">
        <f t="shared" si="15"/>
        <v/>
      </c>
    </row>
    <row r="404" spans="9:10" hidden="1">
      <c r="I404" s="226" t="str">
        <f t="shared" si="16"/>
        <v/>
      </c>
      <c r="J404" s="226" t="str">
        <f t="shared" si="15"/>
        <v/>
      </c>
    </row>
    <row r="405" spans="9:10" hidden="1">
      <c r="I405" s="226" t="str">
        <f t="shared" si="16"/>
        <v/>
      </c>
      <c r="J405" s="226" t="str">
        <f t="shared" si="15"/>
        <v/>
      </c>
    </row>
    <row r="406" spans="9:10" hidden="1">
      <c r="I406" s="226" t="str">
        <f t="shared" si="16"/>
        <v/>
      </c>
      <c r="J406" s="226" t="str">
        <f t="shared" si="15"/>
        <v/>
      </c>
    </row>
    <row r="407" spans="9:10" hidden="1">
      <c r="I407" s="226" t="str">
        <f t="shared" si="16"/>
        <v/>
      </c>
      <c r="J407" s="226" t="str">
        <f t="shared" si="15"/>
        <v/>
      </c>
    </row>
    <row r="408" spans="9:10" hidden="1">
      <c r="I408" s="226" t="str">
        <f t="shared" si="16"/>
        <v/>
      </c>
      <c r="J408" s="226" t="str">
        <f t="shared" si="15"/>
        <v/>
      </c>
    </row>
    <row r="409" spans="9:10" hidden="1">
      <c r="I409" s="226" t="str">
        <f t="shared" si="16"/>
        <v/>
      </c>
      <c r="J409" s="226" t="str">
        <f t="shared" si="15"/>
        <v/>
      </c>
    </row>
    <row r="410" spans="9:10" hidden="1">
      <c r="I410" s="226" t="str">
        <f t="shared" si="16"/>
        <v/>
      </c>
      <c r="J410" s="226" t="str">
        <f t="shared" si="15"/>
        <v/>
      </c>
    </row>
    <row r="411" spans="9:10" hidden="1">
      <c r="I411" s="226" t="str">
        <f t="shared" si="16"/>
        <v/>
      </c>
      <c r="J411" s="226" t="str">
        <f t="shared" si="15"/>
        <v/>
      </c>
    </row>
    <row r="412" spans="9:10" hidden="1">
      <c r="I412" s="226" t="str">
        <f t="shared" si="16"/>
        <v/>
      </c>
      <c r="J412" s="226" t="str">
        <f t="shared" si="15"/>
        <v/>
      </c>
    </row>
    <row r="413" spans="9:10" hidden="1">
      <c r="I413" s="226" t="str">
        <f t="shared" si="16"/>
        <v/>
      </c>
      <c r="J413" s="226" t="str">
        <f t="shared" si="15"/>
        <v/>
      </c>
    </row>
    <row r="414" spans="9:10" hidden="1">
      <c r="I414" s="226" t="str">
        <f t="shared" si="16"/>
        <v/>
      </c>
      <c r="J414" s="226" t="str">
        <f t="shared" si="15"/>
        <v/>
      </c>
    </row>
    <row r="415" spans="9:10" hidden="1">
      <c r="I415" s="226" t="str">
        <f t="shared" si="16"/>
        <v/>
      </c>
      <c r="J415" s="226" t="str">
        <f t="shared" si="15"/>
        <v/>
      </c>
    </row>
    <row r="416" spans="9:10" hidden="1">
      <c r="I416" s="226" t="str">
        <f t="shared" si="16"/>
        <v/>
      </c>
      <c r="J416" s="226" t="str">
        <f t="shared" si="15"/>
        <v/>
      </c>
    </row>
    <row r="417" spans="9:10" hidden="1">
      <c r="I417" s="226" t="str">
        <f t="shared" si="16"/>
        <v/>
      </c>
      <c r="J417" s="226" t="str">
        <f t="shared" si="15"/>
        <v/>
      </c>
    </row>
    <row r="418" spans="9:10" hidden="1">
      <c r="I418" s="226" t="str">
        <f t="shared" si="16"/>
        <v/>
      </c>
      <c r="J418" s="226" t="str">
        <f t="shared" si="15"/>
        <v/>
      </c>
    </row>
    <row r="419" spans="9:10" hidden="1">
      <c r="I419" s="226" t="str">
        <f t="shared" si="16"/>
        <v/>
      </c>
      <c r="J419" s="226" t="str">
        <f t="shared" si="15"/>
        <v/>
      </c>
    </row>
    <row r="420" spans="9:10" hidden="1">
      <c r="I420" s="226" t="str">
        <f t="shared" si="16"/>
        <v/>
      </c>
      <c r="J420" s="226" t="str">
        <f t="shared" si="15"/>
        <v/>
      </c>
    </row>
    <row r="421" spans="9:10" hidden="1">
      <c r="I421" s="226" t="str">
        <f t="shared" si="16"/>
        <v/>
      </c>
      <c r="J421" s="226" t="str">
        <f t="shared" si="15"/>
        <v/>
      </c>
    </row>
    <row r="422" spans="9:10" hidden="1">
      <c r="I422" s="226" t="str">
        <f t="shared" si="16"/>
        <v/>
      </c>
      <c r="J422" s="226" t="str">
        <f t="shared" si="15"/>
        <v/>
      </c>
    </row>
    <row r="423" spans="9:10" hidden="1">
      <c r="I423" s="226" t="str">
        <f t="shared" si="16"/>
        <v/>
      </c>
      <c r="J423" s="226" t="str">
        <f t="shared" si="15"/>
        <v/>
      </c>
    </row>
    <row r="424" spans="9:10" hidden="1">
      <c r="I424" s="226" t="str">
        <f t="shared" si="16"/>
        <v/>
      </c>
      <c r="J424" s="226" t="str">
        <f t="shared" si="15"/>
        <v/>
      </c>
    </row>
    <row r="425" spans="9:10" hidden="1">
      <c r="I425" s="226" t="str">
        <f t="shared" si="16"/>
        <v/>
      </c>
      <c r="J425" s="226" t="str">
        <f t="shared" si="15"/>
        <v/>
      </c>
    </row>
    <row r="426" spans="9:10" hidden="1">
      <c r="I426" s="226" t="str">
        <f t="shared" si="16"/>
        <v/>
      </c>
      <c r="J426" s="226" t="str">
        <f t="shared" si="15"/>
        <v/>
      </c>
    </row>
    <row r="427" spans="9:10" hidden="1">
      <c r="I427" s="226" t="str">
        <f t="shared" si="16"/>
        <v/>
      </c>
      <c r="J427" s="226" t="str">
        <f t="shared" si="15"/>
        <v/>
      </c>
    </row>
    <row r="428" spans="9:10" hidden="1">
      <c r="I428" s="226" t="str">
        <f t="shared" si="16"/>
        <v/>
      </c>
      <c r="J428" s="226" t="str">
        <f t="shared" si="15"/>
        <v/>
      </c>
    </row>
    <row r="429" spans="9:10" hidden="1">
      <c r="I429" s="226" t="str">
        <f t="shared" si="16"/>
        <v/>
      </c>
      <c r="J429" s="226" t="str">
        <f t="shared" si="15"/>
        <v/>
      </c>
    </row>
    <row r="430" spans="9:10" hidden="1">
      <c r="I430" s="226" t="str">
        <f t="shared" si="16"/>
        <v/>
      </c>
      <c r="J430" s="226" t="str">
        <f t="shared" si="15"/>
        <v/>
      </c>
    </row>
    <row r="431" spans="9:10" hidden="1">
      <c r="I431" s="226" t="str">
        <f t="shared" si="16"/>
        <v/>
      </c>
      <c r="J431" s="226" t="str">
        <f t="shared" si="15"/>
        <v/>
      </c>
    </row>
    <row r="432" spans="9:10" hidden="1">
      <c r="I432" s="226" t="str">
        <f t="shared" si="16"/>
        <v/>
      </c>
      <c r="J432" s="226" t="str">
        <f t="shared" si="15"/>
        <v/>
      </c>
    </row>
    <row r="433" spans="9:10" hidden="1">
      <c r="I433" s="226" t="str">
        <f t="shared" si="16"/>
        <v/>
      </c>
      <c r="J433" s="226" t="str">
        <f t="shared" si="15"/>
        <v/>
      </c>
    </row>
    <row r="434" spans="9:10" hidden="1">
      <c r="I434" s="226" t="str">
        <f t="shared" si="16"/>
        <v/>
      </c>
      <c r="J434" s="226" t="str">
        <f t="shared" si="15"/>
        <v/>
      </c>
    </row>
    <row r="435" spans="9:10" hidden="1">
      <c r="I435" s="226" t="str">
        <f t="shared" si="16"/>
        <v/>
      </c>
      <c r="J435" s="226" t="str">
        <f t="shared" si="15"/>
        <v/>
      </c>
    </row>
    <row r="436" spans="9:10" hidden="1">
      <c r="I436" s="226" t="str">
        <f t="shared" si="16"/>
        <v/>
      </c>
      <c r="J436" s="226" t="str">
        <f t="shared" si="15"/>
        <v/>
      </c>
    </row>
    <row r="437" spans="9:10" hidden="1">
      <c r="I437" s="226" t="str">
        <f t="shared" si="16"/>
        <v/>
      </c>
      <c r="J437" s="226" t="str">
        <f t="shared" si="15"/>
        <v/>
      </c>
    </row>
    <row r="438" spans="9:10" hidden="1">
      <c r="I438" s="226" t="str">
        <f t="shared" si="16"/>
        <v/>
      </c>
      <c r="J438" s="226" t="str">
        <f t="shared" si="15"/>
        <v/>
      </c>
    </row>
    <row r="439" spans="9:10" hidden="1">
      <c r="I439" s="226" t="str">
        <f t="shared" si="16"/>
        <v/>
      </c>
      <c r="J439" s="226" t="str">
        <f t="shared" si="15"/>
        <v/>
      </c>
    </row>
    <row r="440" spans="9:10" hidden="1">
      <c r="I440" s="226" t="str">
        <f t="shared" si="16"/>
        <v/>
      </c>
      <c r="J440" s="226" t="str">
        <f t="shared" si="15"/>
        <v/>
      </c>
    </row>
    <row r="441" spans="9:10" hidden="1">
      <c r="I441" s="226" t="str">
        <f t="shared" si="16"/>
        <v/>
      </c>
      <c r="J441" s="226" t="str">
        <f t="shared" si="15"/>
        <v/>
      </c>
    </row>
    <row r="442" spans="9:10" hidden="1">
      <c r="I442" s="226" t="str">
        <f t="shared" si="16"/>
        <v/>
      </c>
      <c r="J442" s="226" t="str">
        <f t="shared" si="15"/>
        <v/>
      </c>
    </row>
    <row r="443" spans="9:10" hidden="1">
      <c r="I443" s="226" t="str">
        <f t="shared" si="16"/>
        <v/>
      </c>
      <c r="J443" s="226" t="str">
        <f t="shared" si="15"/>
        <v/>
      </c>
    </row>
    <row r="444" spans="9:10" hidden="1">
      <c r="I444" s="226" t="str">
        <f t="shared" si="16"/>
        <v/>
      </c>
      <c r="J444" s="226" t="str">
        <f t="shared" si="15"/>
        <v/>
      </c>
    </row>
    <row r="445" spans="9:10" hidden="1">
      <c r="I445" s="226" t="str">
        <f t="shared" si="16"/>
        <v/>
      </c>
      <c r="J445" s="226" t="str">
        <f t="shared" si="15"/>
        <v/>
      </c>
    </row>
    <row r="446" spans="9:10" hidden="1">
      <c r="I446" s="226" t="str">
        <f t="shared" si="16"/>
        <v/>
      </c>
      <c r="J446" s="226" t="str">
        <f t="shared" si="15"/>
        <v/>
      </c>
    </row>
    <row r="447" spans="9:10" hidden="1">
      <c r="I447" s="226" t="str">
        <f t="shared" si="16"/>
        <v/>
      </c>
      <c r="J447" s="226" t="str">
        <f t="shared" ref="J447:J510" si="17">SUBSTITUTE(I447,".","")</f>
        <v/>
      </c>
    </row>
    <row r="448" spans="9:10" hidden="1">
      <c r="I448" s="226" t="str">
        <f t="shared" ref="I448:I511" si="18">LEFT(L448,3)</f>
        <v/>
      </c>
      <c r="J448" s="226" t="str">
        <f t="shared" si="17"/>
        <v/>
      </c>
    </row>
    <row r="449" spans="9:10" hidden="1">
      <c r="I449" s="226" t="str">
        <f t="shared" si="18"/>
        <v/>
      </c>
      <c r="J449" s="226" t="str">
        <f t="shared" si="17"/>
        <v/>
      </c>
    </row>
    <row r="450" spans="9:10" hidden="1">
      <c r="I450" s="226" t="str">
        <f t="shared" si="18"/>
        <v/>
      </c>
      <c r="J450" s="226" t="str">
        <f t="shared" si="17"/>
        <v/>
      </c>
    </row>
    <row r="451" spans="9:10" hidden="1">
      <c r="I451" s="226" t="str">
        <f t="shared" si="18"/>
        <v/>
      </c>
      <c r="J451" s="226" t="str">
        <f t="shared" si="17"/>
        <v/>
      </c>
    </row>
    <row r="452" spans="9:10" hidden="1">
      <c r="I452" s="226" t="str">
        <f t="shared" si="18"/>
        <v/>
      </c>
      <c r="J452" s="226" t="str">
        <f t="shared" si="17"/>
        <v/>
      </c>
    </row>
    <row r="453" spans="9:10" hidden="1">
      <c r="I453" s="226" t="str">
        <f t="shared" si="18"/>
        <v/>
      </c>
      <c r="J453" s="226" t="str">
        <f t="shared" si="17"/>
        <v/>
      </c>
    </row>
    <row r="454" spans="9:10" hidden="1">
      <c r="I454" s="226" t="str">
        <f t="shared" si="18"/>
        <v/>
      </c>
      <c r="J454" s="226" t="str">
        <f t="shared" si="17"/>
        <v/>
      </c>
    </row>
    <row r="455" spans="9:10" hidden="1">
      <c r="I455" s="226" t="str">
        <f t="shared" si="18"/>
        <v/>
      </c>
      <c r="J455" s="226" t="str">
        <f t="shared" si="17"/>
        <v/>
      </c>
    </row>
    <row r="456" spans="9:10" hidden="1">
      <c r="I456" s="226" t="str">
        <f t="shared" si="18"/>
        <v/>
      </c>
      <c r="J456" s="226" t="str">
        <f t="shared" si="17"/>
        <v/>
      </c>
    </row>
    <row r="457" spans="9:10" hidden="1">
      <c r="I457" s="226" t="str">
        <f t="shared" si="18"/>
        <v/>
      </c>
      <c r="J457" s="226" t="str">
        <f t="shared" si="17"/>
        <v/>
      </c>
    </row>
    <row r="458" spans="9:10" hidden="1">
      <c r="I458" s="226" t="str">
        <f t="shared" si="18"/>
        <v/>
      </c>
      <c r="J458" s="226" t="str">
        <f t="shared" si="17"/>
        <v/>
      </c>
    </row>
    <row r="459" spans="9:10" hidden="1">
      <c r="I459" s="226" t="str">
        <f t="shared" si="18"/>
        <v/>
      </c>
      <c r="J459" s="226" t="str">
        <f t="shared" si="17"/>
        <v/>
      </c>
    </row>
    <row r="460" spans="9:10" hidden="1">
      <c r="I460" s="226" t="str">
        <f t="shared" si="18"/>
        <v/>
      </c>
      <c r="J460" s="226" t="str">
        <f t="shared" si="17"/>
        <v/>
      </c>
    </row>
    <row r="461" spans="9:10" hidden="1">
      <c r="I461" s="226" t="str">
        <f t="shared" si="18"/>
        <v/>
      </c>
      <c r="J461" s="226" t="str">
        <f t="shared" si="17"/>
        <v/>
      </c>
    </row>
    <row r="462" spans="9:10" hidden="1">
      <c r="I462" s="226" t="str">
        <f t="shared" si="18"/>
        <v/>
      </c>
      <c r="J462" s="226" t="str">
        <f t="shared" si="17"/>
        <v/>
      </c>
    </row>
    <row r="463" spans="9:10" hidden="1">
      <c r="I463" s="226" t="str">
        <f t="shared" si="18"/>
        <v/>
      </c>
      <c r="J463" s="226" t="str">
        <f t="shared" si="17"/>
        <v/>
      </c>
    </row>
    <row r="464" spans="9:10" hidden="1">
      <c r="I464" s="226" t="str">
        <f t="shared" si="18"/>
        <v/>
      </c>
      <c r="J464" s="226" t="str">
        <f t="shared" si="17"/>
        <v/>
      </c>
    </row>
    <row r="465" spans="9:10" hidden="1">
      <c r="I465" s="226" t="str">
        <f t="shared" si="18"/>
        <v/>
      </c>
      <c r="J465" s="226" t="str">
        <f t="shared" si="17"/>
        <v/>
      </c>
    </row>
    <row r="466" spans="9:10" hidden="1">
      <c r="I466" s="226" t="str">
        <f t="shared" si="18"/>
        <v/>
      </c>
      <c r="J466" s="226" t="str">
        <f t="shared" si="17"/>
        <v/>
      </c>
    </row>
    <row r="467" spans="9:10" hidden="1">
      <c r="I467" s="226" t="str">
        <f t="shared" si="18"/>
        <v/>
      </c>
      <c r="J467" s="226" t="str">
        <f t="shared" si="17"/>
        <v/>
      </c>
    </row>
    <row r="468" spans="9:10" hidden="1">
      <c r="I468" s="226" t="str">
        <f t="shared" si="18"/>
        <v/>
      </c>
      <c r="J468" s="226" t="str">
        <f t="shared" si="17"/>
        <v/>
      </c>
    </row>
    <row r="469" spans="9:10" hidden="1">
      <c r="I469" s="226" t="str">
        <f t="shared" si="18"/>
        <v/>
      </c>
      <c r="J469" s="226" t="str">
        <f t="shared" si="17"/>
        <v/>
      </c>
    </row>
    <row r="470" spans="9:10" hidden="1">
      <c r="I470" s="226" t="str">
        <f t="shared" si="18"/>
        <v/>
      </c>
      <c r="J470" s="226" t="str">
        <f t="shared" si="17"/>
        <v/>
      </c>
    </row>
    <row r="471" spans="9:10" hidden="1">
      <c r="I471" s="226" t="str">
        <f t="shared" si="18"/>
        <v/>
      </c>
      <c r="J471" s="226" t="str">
        <f t="shared" si="17"/>
        <v/>
      </c>
    </row>
    <row r="472" spans="9:10" hidden="1">
      <c r="I472" s="226" t="str">
        <f t="shared" si="18"/>
        <v/>
      </c>
      <c r="J472" s="226" t="str">
        <f t="shared" si="17"/>
        <v/>
      </c>
    </row>
    <row r="473" spans="9:10" hidden="1">
      <c r="I473" s="226" t="str">
        <f t="shared" si="18"/>
        <v/>
      </c>
      <c r="J473" s="226" t="str">
        <f t="shared" si="17"/>
        <v/>
      </c>
    </row>
    <row r="474" spans="9:10" hidden="1">
      <c r="I474" s="226" t="str">
        <f t="shared" si="18"/>
        <v/>
      </c>
      <c r="J474" s="226" t="str">
        <f t="shared" si="17"/>
        <v/>
      </c>
    </row>
    <row r="475" spans="9:10" hidden="1">
      <c r="I475" s="226" t="str">
        <f t="shared" si="18"/>
        <v/>
      </c>
      <c r="J475" s="226" t="str">
        <f t="shared" si="17"/>
        <v/>
      </c>
    </row>
    <row r="476" spans="9:10" hidden="1">
      <c r="I476" s="226" t="str">
        <f t="shared" si="18"/>
        <v/>
      </c>
      <c r="J476" s="226" t="str">
        <f t="shared" si="17"/>
        <v/>
      </c>
    </row>
    <row r="477" spans="9:10" hidden="1">
      <c r="I477" s="226" t="str">
        <f t="shared" si="18"/>
        <v/>
      </c>
      <c r="J477" s="226" t="str">
        <f t="shared" si="17"/>
        <v/>
      </c>
    </row>
    <row r="478" spans="9:10" hidden="1">
      <c r="I478" s="226" t="str">
        <f t="shared" si="18"/>
        <v/>
      </c>
      <c r="J478" s="226" t="str">
        <f t="shared" si="17"/>
        <v/>
      </c>
    </row>
    <row r="479" spans="9:10" hidden="1">
      <c r="I479" s="226" t="str">
        <f t="shared" si="18"/>
        <v/>
      </c>
      <c r="J479" s="226" t="str">
        <f t="shared" si="17"/>
        <v/>
      </c>
    </row>
    <row r="480" spans="9:10" hidden="1">
      <c r="I480" s="226" t="str">
        <f t="shared" si="18"/>
        <v/>
      </c>
      <c r="J480" s="226" t="str">
        <f t="shared" si="17"/>
        <v/>
      </c>
    </row>
    <row r="481" spans="9:10" hidden="1">
      <c r="I481" s="226" t="str">
        <f t="shared" si="18"/>
        <v/>
      </c>
      <c r="J481" s="226" t="str">
        <f t="shared" si="17"/>
        <v/>
      </c>
    </row>
    <row r="482" spans="9:10" hidden="1">
      <c r="I482" s="226" t="str">
        <f t="shared" si="18"/>
        <v/>
      </c>
      <c r="J482" s="226" t="str">
        <f t="shared" si="17"/>
        <v/>
      </c>
    </row>
    <row r="483" spans="9:10" hidden="1">
      <c r="I483" s="226" t="str">
        <f t="shared" si="18"/>
        <v/>
      </c>
      <c r="J483" s="226" t="str">
        <f t="shared" si="17"/>
        <v/>
      </c>
    </row>
    <row r="484" spans="9:10" hidden="1">
      <c r="I484" s="226" t="str">
        <f t="shared" si="18"/>
        <v/>
      </c>
      <c r="J484" s="226" t="str">
        <f t="shared" si="17"/>
        <v/>
      </c>
    </row>
    <row r="485" spans="9:10" hidden="1">
      <c r="I485" s="226" t="str">
        <f t="shared" si="18"/>
        <v/>
      </c>
      <c r="J485" s="226" t="str">
        <f t="shared" si="17"/>
        <v/>
      </c>
    </row>
    <row r="486" spans="9:10" hidden="1">
      <c r="I486" s="226" t="str">
        <f t="shared" si="18"/>
        <v/>
      </c>
      <c r="J486" s="226" t="str">
        <f t="shared" si="17"/>
        <v/>
      </c>
    </row>
    <row r="487" spans="9:10" hidden="1">
      <c r="I487" s="226" t="str">
        <f t="shared" si="18"/>
        <v/>
      </c>
      <c r="J487" s="226" t="str">
        <f t="shared" si="17"/>
        <v/>
      </c>
    </row>
    <row r="488" spans="9:10" hidden="1">
      <c r="I488" s="226" t="str">
        <f t="shared" si="18"/>
        <v/>
      </c>
      <c r="J488" s="226" t="str">
        <f t="shared" si="17"/>
        <v/>
      </c>
    </row>
    <row r="489" spans="9:10" hidden="1">
      <c r="I489" s="226" t="str">
        <f t="shared" si="18"/>
        <v/>
      </c>
      <c r="J489" s="226" t="str">
        <f t="shared" si="17"/>
        <v/>
      </c>
    </row>
    <row r="490" spans="9:10" hidden="1">
      <c r="I490" s="226" t="str">
        <f t="shared" si="18"/>
        <v/>
      </c>
      <c r="J490" s="226" t="str">
        <f t="shared" si="17"/>
        <v/>
      </c>
    </row>
    <row r="491" spans="9:10" hidden="1">
      <c r="I491" s="226" t="str">
        <f t="shared" si="18"/>
        <v/>
      </c>
      <c r="J491" s="226" t="str">
        <f t="shared" si="17"/>
        <v/>
      </c>
    </row>
    <row r="492" spans="9:10" hidden="1">
      <c r="I492" s="226" t="str">
        <f t="shared" si="18"/>
        <v/>
      </c>
      <c r="J492" s="226" t="str">
        <f t="shared" si="17"/>
        <v/>
      </c>
    </row>
    <row r="493" spans="9:10" hidden="1">
      <c r="I493" s="226" t="str">
        <f t="shared" si="18"/>
        <v/>
      </c>
      <c r="J493" s="226" t="str">
        <f t="shared" si="17"/>
        <v/>
      </c>
    </row>
    <row r="494" spans="9:10" hidden="1">
      <c r="I494" s="226" t="str">
        <f t="shared" si="18"/>
        <v/>
      </c>
      <c r="J494" s="226" t="str">
        <f t="shared" si="17"/>
        <v/>
      </c>
    </row>
    <row r="495" spans="9:10" hidden="1">
      <c r="I495" s="226" t="str">
        <f t="shared" si="18"/>
        <v/>
      </c>
      <c r="J495" s="226" t="str">
        <f t="shared" si="17"/>
        <v/>
      </c>
    </row>
    <row r="496" spans="9:10" hidden="1">
      <c r="I496" s="226" t="str">
        <f t="shared" si="18"/>
        <v/>
      </c>
      <c r="J496" s="226" t="str">
        <f t="shared" si="17"/>
        <v/>
      </c>
    </row>
    <row r="497" spans="9:10" hidden="1">
      <c r="I497" s="226" t="str">
        <f t="shared" si="18"/>
        <v/>
      </c>
      <c r="J497" s="226" t="str">
        <f t="shared" si="17"/>
        <v/>
      </c>
    </row>
    <row r="498" spans="9:10" hidden="1">
      <c r="I498" s="226" t="str">
        <f t="shared" si="18"/>
        <v/>
      </c>
      <c r="J498" s="226" t="str">
        <f t="shared" si="17"/>
        <v/>
      </c>
    </row>
    <row r="499" spans="9:10" hidden="1">
      <c r="I499" s="226" t="str">
        <f t="shared" si="18"/>
        <v/>
      </c>
      <c r="J499" s="226" t="str">
        <f t="shared" si="17"/>
        <v/>
      </c>
    </row>
    <row r="500" spans="9:10" hidden="1">
      <c r="I500" s="226" t="str">
        <f t="shared" si="18"/>
        <v/>
      </c>
      <c r="J500" s="226" t="str">
        <f t="shared" si="17"/>
        <v/>
      </c>
    </row>
    <row r="501" spans="9:10" hidden="1">
      <c r="I501" s="226" t="str">
        <f t="shared" si="18"/>
        <v/>
      </c>
      <c r="J501" s="226" t="str">
        <f t="shared" si="17"/>
        <v/>
      </c>
    </row>
    <row r="502" spans="9:10" hidden="1">
      <c r="I502" s="226" t="str">
        <f t="shared" si="18"/>
        <v/>
      </c>
      <c r="J502" s="226" t="str">
        <f t="shared" si="17"/>
        <v/>
      </c>
    </row>
    <row r="503" spans="9:10" hidden="1">
      <c r="I503" s="226" t="str">
        <f t="shared" si="18"/>
        <v/>
      </c>
      <c r="J503" s="226" t="str">
        <f t="shared" si="17"/>
        <v/>
      </c>
    </row>
    <row r="504" spans="9:10" hidden="1">
      <c r="I504" s="226" t="str">
        <f t="shared" si="18"/>
        <v/>
      </c>
      <c r="J504" s="226" t="str">
        <f t="shared" si="17"/>
        <v/>
      </c>
    </row>
    <row r="505" spans="9:10" hidden="1">
      <c r="I505" s="226" t="str">
        <f t="shared" si="18"/>
        <v/>
      </c>
      <c r="J505" s="226" t="str">
        <f t="shared" si="17"/>
        <v/>
      </c>
    </row>
    <row r="506" spans="9:10" hidden="1">
      <c r="I506" s="226" t="str">
        <f t="shared" si="18"/>
        <v/>
      </c>
      <c r="J506" s="226" t="str">
        <f t="shared" si="17"/>
        <v/>
      </c>
    </row>
    <row r="507" spans="9:10" hidden="1">
      <c r="I507" s="226" t="str">
        <f t="shared" si="18"/>
        <v/>
      </c>
      <c r="J507" s="226" t="str">
        <f t="shared" si="17"/>
        <v/>
      </c>
    </row>
    <row r="508" spans="9:10" hidden="1">
      <c r="I508" s="226" t="str">
        <f t="shared" si="18"/>
        <v/>
      </c>
      <c r="J508" s="226" t="str">
        <f t="shared" si="17"/>
        <v/>
      </c>
    </row>
    <row r="509" spans="9:10" hidden="1">
      <c r="I509" s="226" t="str">
        <f t="shared" si="18"/>
        <v/>
      </c>
      <c r="J509" s="226" t="str">
        <f t="shared" si="17"/>
        <v/>
      </c>
    </row>
    <row r="510" spans="9:10" hidden="1">
      <c r="I510" s="226" t="str">
        <f t="shared" si="18"/>
        <v/>
      </c>
      <c r="J510" s="226" t="str">
        <f t="shared" si="17"/>
        <v/>
      </c>
    </row>
    <row r="511" spans="9:10" hidden="1">
      <c r="I511" s="226" t="str">
        <f t="shared" si="18"/>
        <v/>
      </c>
      <c r="J511" s="226" t="str">
        <f t="shared" ref="J511:J574" si="19">SUBSTITUTE(I511,".","")</f>
        <v/>
      </c>
    </row>
    <row r="512" spans="9:10" hidden="1">
      <c r="I512" s="226" t="str">
        <f t="shared" ref="I512:I575" si="20">LEFT(L512,3)</f>
        <v/>
      </c>
      <c r="J512" s="226" t="str">
        <f t="shared" si="19"/>
        <v/>
      </c>
    </row>
    <row r="513" spans="9:10" hidden="1">
      <c r="I513" s="226" t="str">
        <f t="shared" si="20"/>
        <v/>
      </c>
      <c r="J513" s="226" t="str">
        <f t="shared" si="19"/>
        <v/>
      </c>
    </row>
    <row r="514" spans="9:10" hidden="1">
      <c r="I514" s="226" t="str">
        <f t="shared" si="20"/>
        <v/>
      </c>
      <c r="J514" s="226" t="str">
        <f t="shared" si="19"/>
        <v/>
      </c>
    </row>
    <row r="515" spans="9:10" hidden="1">
      <c r="I515" s="226" t="str">
        <f t="shared" si="20"/>
        <v/>
      </c>
      <c r="J515" s="226" t="str">
        <f t="shared" si="19"/>
        <v/>
      </c>
    </row>
    <row r="516" spans="9:10" hidden="1">
      <c r="I516" s="226" t="str">
        <f t="shared" si="20"/>
        <v/>
      </c>
      <c r="J516" s="226" t="str">
        <f t="shared" si="19"/>
        <v/>
      </c>
    </row>
    <row r="517" spans="9:10" hidden="1">
      <c r="I517" s="226" t="str">
        <f t="shared" si="20"/>
        <v/>
      </c>
      <c r="J517" s="226" t="str">
        <f t="shared" si="19"/>
        <v/>
      </c>
    </row>
    <row r="518" spans="9:10" hidden="1">
      <c r="I518" s="226" t="str">
        <f t="shared" si="20"/>
        <v/>
      </c>
      <c r="J518" s="226" t="str">
        <f t="shared" si="19"/>
        <v/>
      </c>
    </row>
    <row r="519" spans="9:10" hidden="1">
      <c r="I519" s="226" t="str">
        <f t="shared" si="20"/>
        <v/>
      </c>
      <c r="J519" s="226" t="str">
        <f t="shared" si="19"/>
        <v/>
      </c>
    </row>
    <row r="520" spans="9:10" hidden="1">
      <c r="I520" s="226" t="str">
        <f t="shared" si="20"/>
        <v/>
      </c>
      <c r="J520" s="226" t="str">
        <f t="shared" si="19"/>
        <v/>
      </c>
    </row>
    <row r="521" spans="9:10" hidden="1">
      <c r="I521" s="226" t="str">
        <f t="shared" si="20"/>
        <v/>
      </c>
      <c r="J521" s="226" t="str">
        <f t="shared" si="19"/>
        <v/>
      </c>
    </row>
    <row r="522" spans="9:10" hidden="1">
      <c r="I522" s="226" t="str">
        <f t="shared" si="20"/>
        <v/>
      </c>
      <c r="J522" s="226" t="str">
        <f t="shared" si="19"/>
        <v/>
      </c>
    </row>
    <row r="523" spans="9:10" hidden="1">
      <c r="I523" s="226" t="str">
        <f t="shared" si="20"/>
        <v/>
      </c>
      <c r="J523" s="226" t="str">
        <f t="shared" si="19"/>
        <v/>
      </c>
    </row>
    <row r="524" spans="9:10" hidden="1">
      <c r="I524" s="226" t="str">
        <f t="shared" si="20"/>
        <v/>
      </c>
      <c r="J524" s="226" t="str">
        <f t="shared" si="19"/>
        <v/>
      </c>
    </row>
    <row r="525" spans="9:10" hidden="1">
      <c r="I525" s="226" t="str">
        <f t="shared" si="20"/>
        <v/>
      </c>
      <c r="J525" s="226" t="str">
        <f t="shared" si="19"/>
        <v/>
      </c>
    </row>
    <row r="526" spans="9:10" hidden="1">
      <c r="I526" s="226" t="str">
        <f t="shared" si="20"/>
        <v/>
      </c>
      <c r="J526" s="226" t="str">
        <f t="shared" si="19"/>
        <v/>
      </c>
    </row>
    <row r="527" spans="9:10" hidden="1">
      <c r="I527" s="226" t="str">
        <f t="shared" si="20"/>
        <v/>
      </c>
      <c r="J527" s="226" t="str">
        <f t="shared" si="19"/>
        <v/>
      </c>
    </row>
    <row r="528" spans="9:10" hidden="1">
      <c r="I528" s="226" t="str">
        <f t="shared" si="20"/>
        <v/>
      </c>
      <c r="J528" s="226" t="str">
        <f t="shared" si="19"/>
        <v/>
      </c>
    </row>
    <row r="529" spans="9:10" hidden="1">
      <c r="I529" s="226" t="str">
        <f t="shared" si="20"/>
        <v/>
      </c>
      <c r="J529" s="226" t="str">
        <f t="shared" si="19"/>
        <v/>
      </c>
    </row>
    <row r="530" spans="9:10" hidden="1">
      <c r="I530" s="226" t="str">
        <f t="shared" si="20"/>
        <v/>
      </c>
      <c r="J530" s="226" t="str">
        <f t="shared" si="19"/>
        <v/>
      </c>
    </row>
    <row r="531" spans="9:10" hidden="1">
      <c r="I531" s="226" t="str">
        <f t="shared" si="20"/>
        <v/>
      </c>
      <c r="J531" s="226" t="str">
        <f t="shared" si="19"/>
        <v/>
      </c>
    </row>
    <row r="532" spans="9:10" hidden="1">
      <c r="I532" s="226" t="str">
        <f t="shared" si="20"/>
        <v/>
      </c>
      <c r="J532" s="226" t="str">
        <f t="shared" si="19"/>
        <v/>
      </c>
    </row>
    <row r="533" spans="9:10" hidden="1">
      <c r="I533" s="226" t="str">
        <f t="shared" si="20"/>
        <v/>
      </c>
      <c r="J533" s="226" t="str">
        <f t="shared" si="19"/>
        <v/>
      </c>
    </row>
    <row r="534" spans="9:10" hidden="1">
      <c r="I534" s="226" t="str">
        <f t="shared" si="20"/>
        <v/>
      </c>
      <c r="J534" s="226" t="str">
        <f t="shared" si="19"/>
        <v/>
      </c>
    </row>
    <row r="535" spans="9:10" hidden="1">
      <c r="I535" s="226" t="str">
        <f t="shared" si="20"/>
        <v/>
      </c>
      <c r="J535" s="226" t="str">
        <f t="shared" si="19"/>
        <v/>
      </c>
    </row>
    <row r="536" spans="9:10" hidden="1">
      <c r="I536" s="226" t="str">
        <f t="shared" si="20"/>
        <v/>
      </c>
      <c r="J536" s="226" t="str">
        <f t="shared" si="19"/>
        <v/>
      </c>
    </row>
    <row r="537" spans="9:10" hidden="1">
      <c r="I537" s="226" t="str">
        <f t="shared" si="20"/>
        <v/>
      </c>
      <c r="J537" s="226" t="str">
        <f t="shared" si="19"/>
        <v/>
      </c>
    </row>
    <row r="538" spans="9:10" hidden="1">
      <c r="I538" s="226" t="str">
        <f t="shared" si="20"/>
        <v/>
      </c>
      <c r="J538" s="226" t="str">
        <f t="shared" si="19"/>
        <v/>
      </c>
    </row>
    <row r="539" spans="9:10" hidden="1">
      <c r="I539" s="226" t="str">
        <f t="shared" si="20"/>
        <v/>
      </c>
      <c r="J539" s="226" t="str">
        <f t="shared" si="19"/>
        <v/>
      </c>
    </row>
    <row r="540" spans="9:10" hidden="1">
      <c r="I540" s="226" t="str">
        <f t="shared" si="20"/>
        <v/>
      </c>
      <c r="J540" s="226" t="str">
        <f t="shared" si="19"/>
        <v/>
      </c>
    </row>
    <row r="541" spans="9:10" hidden="1">
      <c r="I541" s="226" t="str">
        <f t="shared" si="20"/>
        <v/>
      </c>
      <c r="J541" s="226" t="str">
        <f t="shared" si="19"/>
        <v/>
      </c>
    </row>
    <row r="542" spans="9:10" hidden="1">
      <c r="I542" s="226" t="str">
        <f t="shared" si="20"/>
        <v/>
      </c>
      <c r="J542" s="226" t="str">
        <f t="shared" si="19"/>
        <v/>
      </c>
    </row>
    <row r="543" spans="9:10" hidden="1">
      <c r="I543" s="226" t="str">
        <f t="shared" si="20"/>
        <v/>
      </c>
      <c r="J543" s="226" t="str">
        <f t="shared" si="19"/>
        <v/>
      </c>
    </row>
    <row r="544" spans="9:10" hidden="1">
      <c r="I544" s="226" t="str">
        <f t="shared" si="20"/>
        <v/>
      </c>
      <c r="J544" s="226" t="str">
        <f t="shared" si="19"/>
        <v/>
      </c>
    </row>
    <row r="545" spans="9:10" hidden="1">
      <c r="I545" s="226" t="str">
        <f t="shared" si="20"/>
        <v/>
      </c>
      <c r="J545" s="226" t="str">
        <f t="shared" si="19"/>
        <v/>
      </c>
    </row>
    <row r="546" spans="9:10" hidden="1">
      <c r="I546" s="226" t="str">
        <f t="shared" si="20"/>
        <v/>
      </c>
      <c r="J546" s="226" t="str">
        <f t="shared" si="19"/>
        <v/>
      </c>
    </row>
    <row r="547" spans="9:10" hidden="1">
      <c r="I547" s="226" t="str">
        <f t="shared" si="20"/>
        <v/>
      </c>
      <c r="J547" s="226" t="str">
        <f t="shared" si="19"/>
        <v/>
      </c>
    </row>
    <row r="548" spans="9:10" hidden="1">
      <c r="I548" s="226" t="str">
        <f t="shared" si="20"/>
        <v/>
      </c>
      <c r="J548" s="226" t="str">
        <f t="shared" si="19"/>
        <v/>
      </c>
    </row>
    <row r="549" spans="9:10" hidden="1">
      <c r="I549" s="226" t="str">
        <f t="shared" si="20"/>
        <v/>
      </c>
      <c r="J549" s="226" t="str">
        <f t="shared" si="19"/>
        <v/>
      </c>
    </row>
    <row r="550" spans="9:10" hidden="1">
      <c r="I550" s="226" t="str">
        <f t="shared" si="20"/>
        <v/>
      </c>
      <c r="J550" s="226" t="str">
        <f t="shared" si="19"/>
        <v/>
      </c>
    </row>
    <row r="551" spans="9:10" hidden="1">
      <c r="I551" s="226" t="str">
        <f t="shared" si="20"/>
        <v/>
      </c>
      <c r="J551" s="226" t="str">
        <f t="shared" si="19"/>
        <v/>
      </c>
    </row>
    <row r="552" spans="9:10" hidden="1">
      <c r="I552" s="226" t="str">
        <f t="shared" si="20"/>
        <v/>
      </c>
      <c r="J552" s="226" t="str">
        <f t="shared" si="19"/>
        <v/>
      </c>
    </row>
    <row r="553" spans="9:10" hidden="1">
      <c r="I553" s="226" t="str">
        <f t="shared" si="20"/>
        <v/>
      </c>
      <c r="J553" s="226" t="str">
        <f t="shared" si="19"/>
        <v/>
      </c>
    </row>
    <row r="554" spans="9:10" hidden="1">
      <c r="I554" s="226" t="str">
        <f t="shared" si="20"/>
        <v/>
      </c>
      <c r="J554" s="226" t="str">
        <f t="shared" si="19"/>
        <v/>
      </c>
    </row>
    <row r="555" spans="9:10" hidden="1">
      <c r="I555" s="226" t="str">
        <f t="shared" si="20"/>
        <v/>
      </c>
      <c r="J555" s="226" t="str">
        <f t="shared" si="19"/>
        <v/>
      </c>
    </row>
    <row r="556" spans="9:10" hidden="1">
      <c r="I556" s="226" t="str">
        <f t="shared" si="20"/>
        <v/>
      </c>
      <c r="J556" s="226" t="str">
        <f t="shared" si="19"/>
        <v/>
      </c>
    </row>
    <row r="557" spans="9:10" hidden="1">
      <c r="I557" s="226" t="str">
        <f t="shared" si="20"/>
        <v/>
      </c>
      <c r="J557" s="226" t="str">
        <f t="shared" si="19"/>
        <v/>
      </c>
    </row>
    <row r="558" spans="9:10" hidden="1">
      <c r="I558" s="226" t="str">
        <f t="shared" si="20"/>
        <v/>
      </c>
      <c r="J558" s="226" t="str">
        <f t="shared" si="19"/>
        <v/>
      </c>
    </row>
    <row r="559" spans="9:10" hidden="1">
      <c r="I559" s="226" t="str">
        <f t="shared" si="20"/>
        <v/>
      </c>
      <c r="J559" s="226" t="str">
        <f t="shared" si="19"/>
        <v/>
      </c>
    </row>
    <row r="560" spans="9:10" hidden="1">
      <c r="I560" s="226" t="str">
        <f t="shared" si="20"/>
        <v/>
      </c>
      <c r="J560" s="226" t="str">
        <f t="shared" si="19"/>
        <v/>
      </c>
    </row>
    <row r="561" spans="9:10" hidden="1">
      <c r="I561" s="226" t="str">
        <f t="shared" si="20"/>
        <v/>
      </c>
      <c r="J561" s="226" t="str">
        <f t="shared" si="19"/>
        <v/>
      </c>
    </row>
    <row r="562" spans="9:10" hidden="1">
      <c r="I562" s="226" t="str">
        <f t="shared" si="20"/>
        <v/>
      </c>
      <c r="J562" s="226" t="str">
        <f t="shared" si="19"/>
        <v/>
      </c>
    </row>
    <row r="563" spans="9:10" hidden="1">
      <c r="I563" s="226" t="str">
        <f t="shared" si="20"/>
        <v/>
      </c>
      <c r="J563" s="226" t="str">
        <f t="shared" si="19"/>
        <v/>
      </c>
    </row>
    <row r="564" spans="9:10" hidden="1">
      <c r="I564" s="226" t="str">
        <f t="shared" si="20"/>
        <v/>
      </c>
      <c r="J564" s="226" t="str">
        <f t="shared" si="19"/>
        <v/>
      </c>
    </row>
    <row r="565" spans="9:10" hidden="1">
      <c r="I565" s="226" t="str">
        <f t="shared" si="20"/>
        <v/>
      </c>
      <c r="J565" s="226" t="str">
        <f t="shared" si="19"/>
        <v/>
      </c>
    </row>
    <row r="566" spans="9:10" hidden="1">
      <c r="I566" s="226" t="str">
        <f t="shared" si="20"/>
        <v/>
      </c>
      <c r="J566" s="226" t="str">
        <f t="shared" si="19"/>
        <v/>
      </c>
    </row>
    <row r="567" spans="9:10" hidden="1">
      <c r="I567" s="226" t="str">
        <f t="shared" si="20"/>
        <v/>
      </c>
      <c r="J567" s="226" t="str">
        <f t="shared" si="19"/>
        <v/>
      </c>
    </row>
    <row r="568" spans="9:10" hidden="1">
      <c r="I568" s="226" t="str">
        <f t="shared" si="20"/>
        <v/>
      </c>
      <c r="J568" s="226" t="str">
        <f t="shared" si="19"/>
        <v/>
      </c>
    </row>
    <row r="569" spans="9:10" hidden="1">
      <c r="I569" s="226" t="str">
        <f t="shared" si="20"/>
        <v/>
      </c>
      <c r="J569" s="226" t="str">
        <f t="shared" si="19"/>
        <v/>
      </c>
    </row>
    <row r="570" spans="9:10" hidden="1">
      <c r="I570" s="226" t="str">
        <f t="shared" si="20"/>
        <v/>
      </c>
      <c r="J570" s="226" t="str">
        <f t="shared" si="19"/>
        <v/>
      </c>
    </row>
    <row r="571" spans="9:10" hidden="1">
      <c r="I571" s="226" t="str">
        <f t="shared" si="20"/>
        <v/>
      </c>
      <c r="J571" s="226" t="str">
        <f t="shared" si="19"/>
        <v/>
      </c>
    </row>
    <row r="572" spans="9:10" hidden="1">
      <c r="I572" s="226" t="str">
        <f t="shared" si="20"/>
        <v/>
      </c>
      <c r="J572" s="226" t="str">
        <f t="shared" si="19"/>
        <v/>
      </c>
    </row>
    <row r="573" spans="9:10" hidden="1">
      <c r="I573" s="226" t="str">
        <f t="shared" si="20"/>
        <v/>
      </c>
      <c r="J573" s="226" t="str">
        <f t="shared" si="19"/>
        <v/>
      </c>
    </row>
    <row r="574" spans="9:10" hidden="1">
      <c r="I574" s="226" t="str">
        <f t="shared" si="20"/>
        <v/>
      </c>
      <c r="J574" s="226" t="str">
        <f t="shared" si="19"/>
        <v/>
      </c>
    </row>
    <row r="575" spans="9:10" hidden="1">
      <c r="I575" s="226" t="str">
        <f t="shared" si="20"/>
        <v/>
      </c>
      <c r="J575" s="226" t="str">
        <f t="shared" ref="J575:J638" si="21">SUBSTITUTE(I575,".","")</f>
        <v/>
      </c>
    </row>
    <row r="576" spans="9:10" hidden="1">
      <c r="I576" s="226" t="str">
        <f t="shared" ref="I576:I639" si="22">LEFT(L576,3)</f>
        <v/>
      </c>
      <c r="J576" s="226" t="str">
        <f t="shared" si="21"/>
        <v/>
      </c>
    </row>
    <row r="577" spans="9:10" hidden="1">
      <c r="I577" s="226" t="str">
        <f t="shared" si="22"/>
        <v/>
      </c>
      <c r="J577" s="226" t="str">
        <f t="shared" si="21"/>
        <v/>
      </c>
    </row>
    <row r="578" spans="9:10" hidden="1">
      <c r="I578" s="226" t="str">
        <f t="shared" si="22"/>
        <v/>
      </c>
      <c r="J578" s="226" t="str">
        <f t="shared" si="21"/>
        <v/>
      </c>
    </row>
    <row r="579" spans="9:10" hidden="1">
      <c r="I579" s="226" t="str">
        <f t="shared" si="22"/>
        <v/>
      </c>
      <c r="J579" s="226" t="str">
        <f t="shared" si="21"/>
        <v/>
      </c>
    </row>
    <row r="580" spans="9:10" hidden="1">
      <c r="I580" s="226" t="str">
        <f t="shared" si="22"/>
        <v/>
      </c>
      <c r="J580" s="226" t="str">
        <f t="shared" si="21"/>
        <v/>
      </c>
    </row>
    <row r="581" spans="9:10" hidden="1">
      <c r="I581" s="226" t="str">
        <f t="shared" si="22"/>
        <v/>
      </c>
      <c r="J581" s="226" t="str">
        <f t="shared" si="21"/>
        <v/>
      </c>
    </row>
    <row r="582" spans="9:10" hidden="1">
      <c r="I582" s="226" t="str">
        <f t="shared" si="22"/>
        <v/>
      </c>
      <c r="J582" s="226" t="str">
        <f t="shared" si="21"/>
        <v/>
      </c>
    </row>
    <row r="583" spans="9:10" hidden="1">
      <c r="I583" s="226" t="str">
        <f t="shared" si="22"/>
        <v/>
      </c>
      <c r="J583" s="226" t="str">
        <f t="shared" si="21"/>
        <v/>
      </c>
    </row>
    <row r="584" spans="9:10" hidden="1">
      <c r="I584" s="226" t="str">
        <f t="shared" si="22"/>
        <v/>
      </c>
      <c r="J584" s="226" t="str">
        <f t="shared" si="21"/>
        <v/>
      </c>
    </row>
    <row r="585" spans="9:10" hidden="1">
      <c r="I585" s="226" t="str">
        <f t="shared" si="22"/>
        <v/>
      </c>
      <c r="J585" s="226" t="str">
        <f t="shared" si="21"/>
        <v/>
      </c>
    </row>
    <row r="586" spans="9:10" hidden="1">
      <c r="I586" s="226" t="str">
        <f t="shared" si="22"/>
        <v/>
      </c>
      <c r="J586" s="226" t="str">
        <f t="shared" si="21"/>
        <v/>
      </c>
    </row>
    <row r="587" spans="9:10" hidden="1">
      <c r="I587" s="226" t="str">
        <f t="shared" si="22"/>
        <v/>
      </c>
      <c r="J587" s="226" t="str">
        <f t="shared" si="21"/>
        <v/>
      </c>
    </row>
    <row r="588" spans="9:10" hidden="1">
      <c r="I588" s="226" t="str">
        <f t="shared" si="22"/>
        <v/>
      </c>
      <c r="J588" s="226" t="str">
        <f t="shared" si="21"/>
        <v/>
      </c>
    </row>
    <row r="589" spans="9:10" hidden="1">
      <c r="I589" s="226" t="str">
        <f t="shared" si="22"/>
        <v/>
      </c>
      <c r="J589" s="226" t="str">
        <f t="shared" si="21"/>
        <v/>
      </c>
    </row>
    <row r="590" spans="9:10" hidden="1">
      <c r="I590" s="226" t="str">
        <f t="shared" si="22"/>
        <v/>
      </c>
      <c r="J590" s="226" t="str">
        <f t="shared" si="21"/>
        <v/>
      </c>
    </row>
    <row r="591" spans="9:10" hidden="1">
      <c r="I591" s="226" t="str">
        <f t="shared" si="22"/>
        <v/>
      </c>
      <c r="J591" s="226" t="str">
        <f t="shared" si="21"/>
        <v/>
      </c>
    </row>
    <row r="592" spans="9:10" hidden="1">
      <c r="I592" s="226" t="str">
        <f t="shared" si="22"/>
        <v/>
      </c>
      <c r="J592" s="226" t="str">
        <f t="shared" si="21"/>
        <v/>
      </c>
    </row>
    <row r="593" spans="9:10" hidden="1">
      <c r="I593" s="226" t="str">
        <f t="shared" si="22"/>
        <v/>
      </c>
      <c r="J593" s="226" t="str">
        <f t="shared" si="21"/>
        <v/>
      </c>
    </row>
    <row r="594" spans="9:10" hidden="1">
      <c r="I594" s="226" t="str">
        <f t="shared" si="22"/>
        <v/>
      </c>
      <c r="J594" s="226" t="str">
        <f t="shared" si="21"/>
        <v/>
      </c>
    </row>
    <row r="595" spans="9:10" hidden="1">
      <c r="I595" s="226" t="str">
        <f t="shared" si="22"/>
        <v/>
      </c>
      <c r="J595" s="226" t="str">
        <f t="shared" si="21"/>
        <v/>
      </c>
    </row>
    <row r="596" spans="9:10" hidden="1">
      <c r="I596" s="226" t="str">
        <f t="shared" si="22"/>
        <v/>
      </c>
      <c r="J596" s="226" t="str">
        <f t="shared" si="21"/>
        <v/>
      </c>
    </row>
    <row r="597" spans="9:10" hidden="1">
      <c r="I597" s="226" t="str">
        <f t="shared" si="22"/>
        <v/>
      </c>
      <c r="J597" s="226" t="str">
        <f t="shared" si="21"/>
        <v/>
      </c>
    </row>
    <row r="598" spans="9:10" hidden="1">
      <c r="I598" s="226" t="str">
        <f t="shared" si="22"/>
        <v/>
      </c>
      <c r="J598" s="226" t="str">
        <f t="shared" si="21"/>
        <v/>
      </c>
    </row>
    <row r="599" spans="9:10" hidden="1">
      <c r="I599" s="226" t="str">
        <f t="shared" si="22"/>
        <v/>
      </c>
      <c r="J599" s="226" t="str">
        <f t="shared" si="21"/>
        <v/>
      </c>
    </row>
    <row r="600" spans="9:10" hidden="1">
      <c r="I600" s="226" t="str">
        <f t="shared" si="22"/>
        <v/>
      </c>
      <c r="J600" s="226" t="str">
        <f t="shared" si="21"/>
        <v/>
      </c>
    </row>
    <row r="601" spans="9:10" hidden="1">
      <c r="I601" s="226" t="str">
        <f t="shared" si="22"/>
        <v/>
      </c>
      <c r="J601" s="226" t="str">
        <f t="shared" si="21"/>
        <v/>
      </c>
    </row>
    <row r="602" spans="9:10" hidden="1">
      <c r="I602" s="226" t="str">
        <f t="shared" si="22"/>
        <v/>
      </c>
      <c r="J602" s="226" t="str">
        <f t="shared" si="21"/>
        <v/>
      </c>
    </row>
    <row r="603" spans="9:10" hidden="1">
      <c r="I603" s="226" t="str">
        <f t="shared" si="22"/>
        <v/>
      </c>
      <c r="J603" s="226" t="str">
        <f t="shared" si="21"/>
        <v/>
      </c>
    </row>
    <row r="604" spans="9:10" hidden="1">
      <c r="I604" s="226" t="str">
        <f t="shared" si="22"/>
        <v/>
      </c>
      <c r="J604" s="226" t="str">
        <f t="shared" si="21"/>
        <v/>
      </c>
    </row>
    <row r="605" spans="9:10" hidden="1">
      <c r="I605" s="226" t="str">
        <f t="shared" si="22"/>
        <v/>
      </c>
      <c r="J605" s="226" t="str">
        <f t="shared" si="21"/>
        <v/>
      </c>
    </row>
    <row r="606" spans="9:10" hidden="1">
      <c r="I606" s="226" t="str">
        <f t="shared" si="22"/>
        <v/>
      </c>
      <c r="J606" s="226" t="str">
        <f t="shared" si="21"/>
        <v/>
      </c>
    </row>
    <row r="607" spans="9:10" hidden="1">
      <c r="I607" s="226" t="str">
        <f t="shared" si="22"/>
        <v/>
      </c>
      <c r="J607" s="226" t="str">
        <f t="shared" si="21"/>
        <v/>
      </c>
    </row>
    <row r="608" spans="9:10" hidden="1">
      <c r="I608" s="226" t="str">
        <f t="shared" si="22"/>
        <v/>
      </c>
      <c r="J608" s="226" t="str">
        <f t="shared" si="21"/>
        <v/>
      </c>
    </row>
    <row r="609" spans="9:10" hidden="1">
      <c r="I609" s="226" t="str">
        <f t="shared" si="22"/>
        <v/>
      </c>
      <c r="J609" s="226" t="str">
        <f t="shared" si="21"/>
        <v/>
      </c>
    </row>
    <row r="610" spans="9:10" hidden="1">
      <c r="I610" s="226" t="str">
        <f t="shared" si="22"/>
        <v/>
      </c>
      <c r="J610" s="226" t="str">
        <f t="shared" si="21"/>
        <v/>
      </c>
    </row>
    <row r="611" spans="9:10" hidden="1">
      <c r="I611" s="226" t="str">
        <f t="shared" si="22"/>
        <v/>
      </c>
      <c r="J611" s="226" t="str">
        <f t="shared" si="21"/>
        <v/>
      </c>
    </row>
    <row r="612" spans="9:10" hidden="1">
      <c r="I612" s="226" t="str">
        <f t="shared" si="22"/>
        <v/>
      </c>
      <c r="J612" s="226" t="str">
        <f t="shared" si="21"/>
        <v/>
      </c>
    </row>
    <row r="613" spans="9:10" hidden="1">
      <c r="I613" s="226" t="str">
        <f t="shared" si="22"/>
        <v/>
      </c>
      <c r="J613" s="226" t="str">
        <f t="shared" si="21"/>
        <v/>
      </c>
    </row>
    <row r="614" spans="9:10" hidden="1">
      <c r="I614" s="226" t="str">
        <f t="shared" si="22"/>
        <v/>
      </c>
      <c r="J614" s="226" t="str">
        <f t="shared" si="21"/>
        <v/>
      </c>
    </row>
    <row r="615" spans="9:10" hidden="1">
      <c r="I615" s="226" t="str">
        <f t="shared" si="22"/>
        <v/>
      </c>
      <c r="J615" s="226" t="str">
        <f t="shared" si="21"/>
        <v/>
      </c>
    </row>
    <row r="616" spans="9:10" hidden="1">
      <c r="I616" s="226" t="str">
        <f t="shared" si="22"/>
        <v/>
      </c>
      <c r="J616" s="226" t="str">
        <f t="shared" si="21"/>
        <v/>
      </c>
    </row>
    <row r="617" spans="9:10" hidden="1">
      <c r="I617" s="226" t="str">
        <f t="shared" si="22"/>
        <v/>
      </c>
      <c r="J617" s="226" t="str">
        <f t="shared" si="21"/>
        <v/>
      </c>
    </row>
    <row r="618" spans="9:10" hidden="1">
      <c r="I618" s="226" t="str">
        <f t="shared" si="22"/>
        <v/>
      </c>
      <c r="J618" s="226" t="str">
        <f t="shared" si="21"/>
        <v/>
      </c>
    </row>
    <row r="619" spans="9:10" hidden="1">
      <c r="I619" s="226" t="str">
        <f t="shared" si="22"/>
        <v/>
      </c>
      <c r="J619" s="226" t="str">
        <f t="shared" si="21"/>
        <v/>
      </c>
    </row>
    <row r="620" spans="9:10" hidden="1">
      <c r="I620" s="226" t="str">
        <f t="shared" si="22"/>
        <v/>
      </c>
      <c r="J620" s="226" t="str">
        <f t="shared" si="21"/>
        <v/>
      </c>
    </row>
    <row r="621" spans="9:10" hidden="1">
      <c r="I621" s="226" t="str">
        <f t="shared" si="22"/>
        <v/>
      </c>
      <c r="J621" s="226" t="str">
        <f t="shared" si="21"/>
        <v/>
      </c>
    </row>
    <row r="622" spans="9:10" hidden="1">
      <c r="I622" s="226" t="str">
        <f t="shared" si="22"/>
        <v/>
      </c>
      <c r="J622" s="226" t="str">
        <f t="shared" si="21"/>
        <v/>
      </c>
    </row>
    <row r="623" spans="9:10" hidden="1">
      <c r="I623" s="226" t="str">
        <f t="shared" si="22"/>
        <v/>
      </c>
      <c r="J623" s="226" t="str">
        <f t="shared" si="21"/>
        <v/>
      </c>
    </row>
    <row r="624" spans="9:10" hidden="1">
      <c r="I624" s="226" t="str">
        <f t="shared" si="22"/>
        <v/>
      </c>
      <c r="J624" s="226" t="str">
        <f t="shared" si="21"/>
        <v/>
      </c>
    </row>
    <row r="625" spans="9:10" hidden="1">
      <c r="I625" s="226" t="str">
        <f t="shared" si="22"/>
        <v/>
      </c>
      <c r="J625" s="226" t="str">
        <f t="shared" si="21"/>
        <v/>
      </c>
    </row>
    <row r="626" spans="9:10" hidden="1">
      <c r="I626" s="226" t="str">
        <f t="shared" si="22"/>
        <v/>
      </c>
      <c r="J626" s="226" t="str">
        <f t="shared" si="21"/>
        <v/>
      </c>
    </row>
    <row r="627" spans="9:10" hidden="1">
      <c r="I627" s="226" t="str">
        <f t="shared" si="22"/>
        <v/>
      </c>
      <c r="J627" s="226" t="str">
        <f t="shared" si="21"/>
        <v/>
      </c>
    </row>
    <row r="628" spans="9:10" hidden="1">
      <c r="I628" s="226" t="str">
        <f t="shared" si="22"/>
        <v/>
      </c>
      <c r="J628" s="226" t="str">
        <f t="shared" si="21"/>
        <v/>
      </c>
    </row>
    <row r="629" spans="9:10" hidden="1">
      <c r="I629" s="226" t="str">
        <f t="shared" si="22"/>
        <v/>
      </c>
      <c r="J629" s="226" t="str">
        <f t="shared" si="21"/>
        <v/>
      </c>
    </row>
    <row r="630" spans="9:10" hidden="1">
      <c r="I630" s="226" t="str">
        <f t="shared" si="22"/>
        <v/>
      </c>
      <c r="J630" s="226" t="str">
        <f t="shared" si="21"/>
        <v/>
      </c>
    </row>
    <row r="631" spans="9:10" hidden="1">
      <c r="I631" s="226" t="str">
        <f t="shared" si="22"/>
        <v/>
      </c>
      <c r="J631" s="226" t="str">
        <f t="shared" si="21"/>
        <v/>
      </c>
    </row>
    <row r="632" spans="9:10" hidden="1">
      <c r="I632" s="226" t="str">
        <f t="shared" si="22"/>
        <v/>
      </c>
      <c r="J632" s="226" t="str">
        <f t="shared" si="21"/>
        <v/>
      </c>
    </row>
    <row r="633" spans="9:10" hidden="1">
      <c r="I633" s="226" t="str">
        <f t="shared" si="22"/>
        <v/>
      </c>
      <c r="J633" s="226" t="str">
        <f t="shared" si="21"/>
        <v/>
      </c>
    </row>
    <row r="634" spans="9:10" hidden="1">
      <c r="I634" s="226" t="str">
        <f t="shared" si="22"/>
        <v/>
      </c>
      <c r="J634" s="226" t="str">
        <f t="shared" si="21"/>
        <v/>
      </c>
    </row>
    <row r="635" spans="9:10" hidden="1">
      <c r="I635" s="226" t="str">
        <f t="shared" si="22"/>
        <v/>
      </c>
      <c r="J635" s="226" t="str">
        <f t="shared" si="21"/>
        <v/>
      </c>
    </row>
    <row r="636" spans="9:10" hidden="1">
      <c r="I636" s="226" t="str">
        <f t="shared" si="22"/>
        <v/>
      </c>
      <c r="J636" s="226" t="str">
        <f t="shared" si="21"/>
        <v/>
      </c>
    </row>
    <row r="637" spans="9:10" hidden="1">
      <c r="I637" s="226" t="str">
        <f t="shared" si="22"/>
        <v/>
      </c>
      <c r="J637" s="226" t="str">
        <f t="shared" si="21"/>
        <v/>
      </c>
    </row>
    <row r="638" spans="9:10" hidden="1">
      <c r="I638" s="226" t="str">
        <f t="shared" si="22"/>
        <v/>
      </c>
      <c r="J638" s="226" t="str">
        <f t="shared" si="21"/>
        <v/>
      </c>
    </row>
    <row r="639" spans="9:10" hidden="1">
      <c r="I639" s="226" t="str">
        <f t="shared" si="22"/>
        <v/>
      </c>
      <c r="J639" s="226" t="str">
        <f t="shared" ref="J639:J702" si="23">SUBSTITUTE(I639,".","")</f>
        <v/>
      </c>
    </row>
    <row r="640" spans="9:10" hidden="1">
      <c r="I640" s="226" t="str">
        <f t="shared" ref="I640:I703" si="24">LEFT(L640,3)</f>
        <v/>
      </c>
      <c r="J640" s="226" t="str">
        <f t="shared" si="23"/>
        <v/>
      </c>
    </row>
    <row r="641" spans="9:10" hidden="1">
      <c r="I641" s="226" t="str">
        <f t="shared" si="24"/>
        <v/>
      </c>
      <c r="J641" s="226" t="str">
        <f t="shared" si="23"/>
        <v/>
      </c>
    </row>
    <row r="642" spans="9:10" hidden="1">
      <c r="I642" s="226" t="str">
        <f t="shared" si="24"/>
        <v/>
      </c>
      <c r="J642" s="226" t="str">
        <f t="shared" si="23"/>
        <v/>
      </c>
    </row>
    <row r="643" spans="9:10" hidden="1">
      <c r="I643" s="226" t="str">
        <f t="shared" si="24"/>
        <v/>
      </c>
      <c r="J643" s="226" t="str">
        <f t="shared" si="23"/>
        <v/>
      </c>
    </row>
    <row r="644" spans="9:10" hidden="1">
      <c r="I644" s="226" t="str">
        <f t="shared" si="24"/>
        <v/>
      </c>
      <c r="J644" s="226" t="str">
        <f t="shared" si="23"/>
        <v/>
      </c>
    </row>
    <row r="645" spans="9:10" hidden="1">
      <c r="I645" s="226" t="str">
        <f t="shared" si="24"/>
        <v/>
      </c>
      <c r="J645" s="226" t="str">
        <f t="shared" si="23"/>
        <v/>
      </c>
    </row>
    <row r="646" spans="9:10" hidden="1">
      <c r="I646" s="226" t="str">
        <f t="shared" si="24"/>
        <v/>
      </c>
      <c r="J646" s="226" t="str">
        <f t="shared" si="23"/>
        <v/>
      </c>
    </row>
    <row r="647" spans="9:10" hidden="1">
      <c r="I647" s="226" t="str">
        <f t="shared" si="24"/>
        <v/>
      </c>
      <c r="J647" s="226" t="str">
        <f t="shared" si="23"/>
        <v/>
      </c>
    </row>
    <row r="648" spans="9:10" hidden="1">
      <c r="I648" s="226" t="str">
        <f t="shared" si="24"/>
        <v/>
      </c>
      <c r="J648" s="226" t="str">
        <f t="shared" si="23"/>
        <v/>
      </c>
    </row>
    <row r="649" spans="9:10" hidden="1">
      <c r="I649" s="226" t="str">
        <f t="shared" si="24"/>
        <v/>
      </c>
      <c r="J649" s="226" t="str">
        <f t="shared" si="23"/>
        <v/>
      </c>
    </row>
    <row r="650" spans="9:10" hidden="1">
      <c r="I650" s="226" t="str">
        <f t="shared" si="24"/>
        <v/>
      </c>
      <c r="J650" s="226" t="str">
        <f t="shared" si="23"/>
        <v/>
      </c>
    </row>
    <row r="651" spans="9:10" hidden="1">
      <c r="I651" s="226" t="str">
        <f t="shared" si="24"/>
        <v/>
      </c>
      <c r="J651" s="226" t="str">
        <f t="shared" si="23"/>
        <v/>
      </c>
    </row>
    <row r="652" spans="9:10" hidden="1">
      <c r="I652" s="226" t="str">
        <f t="shared" si="24"/>
        <v/>
      </c>
      <c r="J652" s="226" t="str">
        <f t="shared" si="23"/>
        <v/>
      </c>
    </row>
    <row r="653" spans="9:10" hidden="1">
      <c r="I653" s="226" t="str">
        <f t="shared" si="24"/>
        <v/>
      </c>
      <c r="J653" s="226" t="str">
        <f t="shared" si="23"/>
        <v/>
      </c>
    </row>
    <row r="654" spans="9:10" hidden="1">
      <c r="I654" s="226" t="str">
        <f t="shared" si="24"/>
        <v/>
      </c>
      <c r="J654" s="226" t="str">
        <f t="shared" si="23"/>
        <v/>
      </c>
    </row>
    <row r="655" spans="9:10" hidden="1">
      <c r="I655" s="226" t="str">
        <f t="shared" si="24"/>
        <v/>
      </c>
      <c r="J655" s="226" t="str">
        <f t="shared" si="23"/>
        <v/>
      </c>
    </row>
    <row r="656" spans="9:10" hidden="1">
      <c r="I656" s="226" t="str">
        <f t="shared" si="24"/>
        <v/>
      </c>
      <c r="J656" s="226" t="str">
        <f t="shared" si="23"/>
        <v/>
      </c>
    </row>
    <row r="657" spans="9:10" hidden="1">
      <c r="I657" s="226" t="str">
        <f t="shared" si="24"/>
        <v/>
      </c>
      <c r="J657" s="226" t="str">
        <f t="shared" si="23"/>
        <v/>
      </c>
    </row>
    <row r="658" spans="9:10" hidden="1">
      <c r="I658" s="226" t="str">
        <f t="shared" si="24"/>
        <v/>
      </c>
      <c r="J658" s="226" t="str">
        <f t="shared" si="23"/>
        <v/>
      </c>
    </row>
    <row r="659" spans="9:10" hidden="1">
      <c r="I659" s="226" t="str">
        <f t="shared" si="24"/>
        <v/>
      </c>
      <c r="J659" s="226" t="str">
        <f t="shared" si="23"/>
        <v/>
      </c>
    </row>
    <row r="660" spans="9:10" hidden="1">
      <c r="I660" s="226" t="str">
        <f t="shared" si="24"/>
        <v/>
      </c>
      <c r="J660" s="226" t="str">
        <f t="shared" si="23"/>
        <v/>
      </c>
    </row>
    <row r="661" spans="9:10" hidden="1">
      <c r="I661" s="226" t="str">
        <f t="shared" si="24"/>
        <v/>
      </c>
      <c r="J661" s="226" t="str">
        <f t="shared" si="23"/>
        <v/>
      </c>
    </row>
    <row r="662" spans="9:10" hidden="1">
      <c r="I662" s="226" t="str">
        <f t="shared" si="24"/>
        <v/>
      </c>
      <c r="J662" s="226" t="str">
        <f t="shared" si="23"/>
        <v/>
      </c>
    </row>
    <row r="663" spans="9:10" hidden="1">
      <c r="I663" s="226" t="str">
        <f t="shared" si="24"/>
        <v/>
      </c>
      <c r="J663" s="226" t="str">
        <f t="shared" si="23"/>
        <v/>
      </c>
    </row>
    <row r="664" spans="9:10" hidden="1">
      <c r="I664" s="226" t="str">
        <f t="shared" si="24"/>
        <v/>
      </c>
      <c r="J664" s="226" t="str">
        <f t="shared" si="23"/>
        <v/>
      </c>
    </row>
    <row r="665" spans="9:10" hidden="1">
      <c r="I665" s="226" t="str">
        <f t="shared" si="24"/>
        <v/>
      </c>
      <c r="J665" s="226" t="str">
        <f t="shared" si="23"/>
        <v/>
      </c>
    </row>
    <row r="666" spans="9:10" hidden="1">
      <c r="I666" s="226" t="str">
        <f t="shared" si="24"/>
        <v/>
      </c>
      <c r="J666" s="226" t="str">
        <f t="shared" si="23"/>
        <v/>
      </c>
    </row>
    <row r="667" spans="9:10" hidden="1">
      <c r="I667" s="226" t="str">
        <f t="shared" si="24"/>
        <v/>
      </c>
      <c r="J667" s="226" t="str">
        <f t="shared" si="23"/>
        <v/>
      </c>
    </row>
    <row r="668" spans="9:10" hidden="1">
      <c r="I668" s="226" t="str">
        <f t="shared" si="24"/>
        <v/>
      </c>
      <c r="J668" s="226" t="str">
        <f t="shared" si="23"/>
        <v/>
      </c>
    </row>
    <row r="669" spans="9:10" hidden="1">
      <c r="I669" s="226" t="str">
        <f t="shared" si="24"/>
        <v/>
      </c>
      <c r="J669" s="226" t="str">
        <f t="shared" si="23"/>
        <v/>
      </c>
    </row>
    <row r="670" spans="9:10" hidden="1">
      <c r="I670" s="226" t="str">
        <f t="shared" si="24"/>
        <v/>
      </c>
      <c r="J670" s="226" t="str">
        <f t="shared" si="23"/>
        <v/>
      </c>
    </row>
    <row r="671" spans="9:10" hidden="1">
      <c r="I671" s="226" t="str">
        <f t="shared" si="24"/>
        <v/>
      </c>
      <c r="J671" s="226" t="str">
        <f t="shared" si="23"/>
        <v/>
      </c>
    </row>
    <row r="672" spans="9:10" hidden="1">
      <c r="I672" s="226" t="str">
        <f t="shared" si="24"/>
        <v/>
      </c>
      <c r="J672" s="226" t="str">
        <f t="shared" si="23"/>
        <v/>
      </c>
    </row>
    <row r="673" spans="9:10" hidden="1">
      <c r="I673" s="226" t="str">
        <f t="shared" si="24"/>
        <v/>
      </c>
      <c r="J673" s="226" t="str">
        <f t="shared" si="23"/>
        <v/>
      </c>
    </row>
    <row r="674" spans="9:10" hidden="1">
      <c r="I674" s="226" t="str">
        <f t="shared" si="24"/>
        <v/>
      </c>
      <c r="J674" s="226" t="str">
        <f t="shared" si="23"/>
        <v/>
      </c>
    </row>
    <row r="675" spans="9:10" hidden="1">
      <c r="I675" s="226" t="str">
        <f t="shared" si="24"/>
        <v/>
      </c>
      <c r="J675" s="226" t="str">
        <f t="shared" si="23"/>
        <v/>
      </c>
    </row>
    <row r="676" spans="9:10" hidden="1">
      <c r="I676" s="226" t="str">
        <f t="shared" si="24"/>
        <v/>
      </c>
      <c r="J676" s="226" t="str">
        <f t="shared" si="23"/>
        <v/>
      </c>
    </row>
    <row r="677" spans="9:10" hidden="1">
      <c r="I677" s="226" t="str">
        <f t="shared" si="24"/>
        <v/>
      </c>
      <c r="J677" s="226" t="str">
        <f t="shared" si="23"/>
        <v/>
      </c>
    </row>
    <row r="678" spans="9:10" hidden="1">
      <c r="I678" s="226" t="str">
        <f t="shared" si="24"/>
        <v/>
      </c>
      <c r="J678" s="226" t="str">
        <f t="shared" si="23"/>
        <v/>
      </c>
    </row>
    <row r="679" spans="9:10" hidden="1">
      <c r="I679" s="226" t="str">
        <f t="shared" si="24"/>
        <v/>
      </c>
      <c r="J679" s="226" t="str">
        <f t="shared" si="23"/>
        <v/>
      </c>
    </row>
    <row r="680" spans="9:10" hidden="1">
      <c r="I680" s="226" t="str">
        <f t="shared" si="24"/>
        <v/>
      </c>
      <c r="J680" s="226" t="str">
        <f t="shared" si="23"/>
        <v/>
      </c>
    </row>
    <row r="681" spans="9:10" hidden="1">
      <c r="I681" s="226" t="str">
        <f t="shared" si="24"/>
        <v/>
      </c>
      <c r="J681" s="226" t="str">
        <f t="shared" si="23"/>
        <v/>
      </c>
    </row>
    <row r="682" spans="9:10" hidden="1">
      <c r="I682" s="226" t="str">
        <f t="shared" si="24"/>
        <v/>
      </c>
      <c r="J682" s="226" t="str">
        <f t="shared" si="23"/>
        <v/>
      </c>
    </row>
    <row r="683" spans="9:10" hidden="1">
      <c r="I683" s="226" t="str">
        <f t="shared" si="24"/>
        <v/>
      </c>
      <c r="J683" s="226" t="str">
        <f t="shared" si="23"/>
        <v/>
      </c>
    </row>
    <row r="684" spans="9:10" hidden="1">
      <c r="I684" s="226" t="str">
        <f t="shared" si="24"/>
        <v/>
      </c>
      <c r="J684" s="226" t="str">
        <f t="shared" si="23"/>
        <v/>
      </c>
    </row>
    <row r="685" spans="9:10" hidden="1">
      <c r="I685" s="226" t="str">
        <f t="shared" si="24"/>
        <v/>
      </c>
      <c r="J685" s="226" t="str">
        <f t="shared" si="23"/>
        <v/>
      </c>
    </row>
    <row r="686" spans="9:10" hidden="1">
      <c r="I686" s="226" t="str">
        <f t="shared" si="24"/>
        <v/>
      </c>
      <c r="J686" s="226" t="str">
        <f t="shared" si="23"/>
        <v/>
      </c>
    </row>
    <row r="687" spans="9:10" hidden="1">
      <c r="I687" s="226" t="str">
        <f t="shared" si="24"/>
        <v/>
      </c>
      <c r="J687" s="226" t="str">
        <f t="shared" si="23"/>
        <v/>
      </c>
    </row>
    <row r="688" spans="9:10" hidden="1">
      <c r="I688" s="226" t="str">
        <f t="shared" si="24"/>
        <v/>
      </c>
      <c r="J688" s="226" t="str">
        <f t="shared" si="23"/>
        <v/>
      </c>
    </row>
    <row r="689" spans="9:10" hidden="1">
      <c r="I689" s="226" t="str">
        <f t="shared" si="24"/>
        <v/>
      </c>
      <c r="J689" s="226" t="str">
        <f t="shared" si="23"/>
        <v/>
      </c>
    </row>
    <row r="690" spans="9:10" hidden="1">
      <c r="I690" s="226" t="str">
        <f t="shared" si="24"/>
        <v/>
      </c>
      <c r="J690" s="226" t="str">
        <f t="shared" si="23"/>
        <v/>
      </c>
    </row>
    <row r="691" spans="9:10" hidden="1">
      <c r="I691" s="226" t="str">
        <f t="shared" si="24"/>
        <v/>
      </c>
      <c r="J691" s="226" t="str">
        <f t="shared" si="23"/>
        <v/>
      </c>
    </row>
    <row r="692" spans="9:10" hidden="1">
      <c r="I692" s="226" t="str">
        <f t="shared" si="24"/>
        <v/>
      </c>
      <c r="J692" s="226" t="str">
        <f t="shared" si="23"/>
        <v/>
      </c>
    </row>
    <row r="693" spans="9:10" hidden="1">
      <c r="I693" s="226" t="str">
        <f t="shared" si="24"/>
        <v/>
      </c>
      <c r="J693" s="226" t="str">
        <f t="shared" si="23"/>
        <v/>
      </c>
    </row>
    <row r="694" spans="9:10" hidden="1">
      <c r="I694" s="226" t="str">
        <f t="shared" si="24"/>
        <v/>
      </c>
      <c r="J694" s="226" t="str">
        <f t="shared" si="23"/>
        <v/>
      </c>
    </row>
    <row r="695" spans="9:10" hidden="1">
      <c r="I695" s="226" t="str">
        <f t="shared" si="24"/>
        <v/>
      </c>
      <c r="J695" s="226" t="str">
        <f t="shared" si="23"/>
        <v/>
      </c>
    </row>
    <row r="696" spans="9:10" hidden="1">
      <c r="I696" s="226" t="str">
        <f t="shared" si="24"/>
        <v/>
      </c>
      <c r="J696" s="226" t="str">
        <f t="shared" si="23"/>
        <v/>
      </c>
    </row>
    <row r="697" spans="9:10" hidden="1">
      <c r="I697" s="226" t="str">
        <f t="shared" si="24"/>
        <v/>
      </c>
      <c r="J697" s="226" t="str">
        <f t="shared" si="23"/>
        <v/>
      </c>
    </row>
    <row r="698" spans="9:10" hidden="1">
      <c r="I698" s="226" t="str">
        <f t="shared" si="24"/>
        <v/>
      </c>
      <c r="J698" s="226" t="str">
        <f t="shared" si="23"/>
        <v/>
      </c>
    </row>
    <row r="699" spans="9:10" hidden="1">
      <c r="I699" s="226" t="str">
        <f t="shared" si="24"/>
        <v/>
      </c>
      <c r="J699" s="226" t="str">
        <f t="shared" si="23"/>
        <v/>
      </c>
    </row>
    <row r="700" spans="9:10" hidden="1">
      <c r="I700" s="226" t="str">
        <f t="shared" si="24"/>
        <v/>
      </c>
      <c r="J700" s="226" t="str">
        <f t="shared" si="23"/>
        <v/>
      </c>
    </row>
    <row r="701" spans="9:10" hidden="1">
      <c r="I701" s="226" t="str">
        <f t="shared" si="24"/>
        <v/>
      </c>
      <c r="J701" s="226" t="str">
        <f t="shared" si="23"/>
        <v/>
      </c>
    </row>
    <row r="702" spans="9:10" hidden="1">
      <c r="I702" s="226" t="str">
        <f t="shared" si="24"/>
        <v/>
      </c>
      <c r="J702" s="226" t="str">
        <f t="shared" si="23"/>
        <v/>
      </c>
    </row>
    <row r="703" spans="9:10" hidden="1">
      <c r="I703" s="226" t="str">
        <f t="shared" si="24"/>
        <v/>
      </c>
      <c r="J703" s="226" t="str">
        <f t="shared" ref="J703:J766" si="25">SUBSTITUTE(I703,".","")</f>
        <v/>
      </c>
    </row>
    <row r="704" spans="9:10" hidden="1">
      <c r="I704" s="226" t="str">
        <f t="shared" ref="I704:I767" si="26">LEFT(L704,3)</f>
        <v/>
      </c>
      <c r="J704" s="226" t="str">
        <f t="shared" si="25"/>
        <v/>
      </c>
    </row>
    <row r="705" spans="9:10" hidden="1">
      <c r="I705" s="226" t="str">
        <f t="shared" si="26"/>
        <v/>
      </c>
      <c r="J705" s="226" t="str">
        <f t="shared" si="25"/>
        <v/>
      </c>
    </row>
    <row r="706" spans="9:10" hidden="1">
      <c r="I706" s="226" t="str">
        <f t="shared" si="26"/>
        <v/>
      </c>
      <c r="J706" s="226" t="str">
        <f t="shared" si="25"/>
        <v/>
      </c>
    </row>
    <row r="707" spans="9:10" hidden="1">
      <c r="I707" s="226" t="str">
        <f t="shared" si="26"/>
        <v/>
      </c>
      <c r="J707" s="226" t="str">
        <f t="shared" si="25"/>
        <v/>
      </c>
    </row>
    <row r="708" spans="9:10" hidden="1">
      <c r="I708" s="226" t="str">
        <f t="shared" si="26"/>
        <v/>
      </c>
      <c r="J708" s="226" t="str">
        <f t="shared" si="25"/>
        <v/>
      </c>
    </row>
    <row r="709" spans="9:10" hidden="1">
      <c r="I709" s="226" t="str">
        <f t="shared" si="26"/>
        <v/>
      </c>
      <c r="J709" s="226" t="str">
        <f t="shared" si="25"/>
        <v/>
      </c>
    </row>
    <row r="710" spans="9:10" hidden="1">
      <c r="I710" s="226" t="str">
        <f t="shared" si="26"/>
        <v/>
      </c>
      <c r="J710" s="226" t="str">
        <f t="shared" si="25"/>
        <v/>
      </c>
    </row>
    <row r="711" spans="9:10" hidden="1">
      <c r="I711" s="226" t="str">
        <f t="shared" si="26"/>
        <v/>
      </c>
      <c r="J711" s="226" t="str">
        <f t="shared" si="25"/>
        <v/>
      </c>
    </row>
    <row r="712" spans="9:10" hidden="1">
      <c r="I712" s="226" t="str">
        <f t="shared" si="26"/>
        <v/>
      </c>
      <c r="J712" s="226" t="str">
        <f t="shared" si="25"/>
        <v/>
      </c>
    </row>
    <row r="713" spans="9:10" hidden="1">
      <c r="I713" s="226" t="str">
        <f t="shared" si="26"/>
        <v/>
      </c>
      <c r="J713" s="226" t="str">
        <f t="shared" si="25"/>
        <v/>
      </c>
    </row>
    <row r="714" spans="9:10" hidden="1">
      <c r="I714" s="226" t="str">
        <f t="shared" si="26"/>
        <v/>
      </c>
      <c r="J714" s="226" t="str">
        <f t="shared" si="25"/>
        <v/>
      </c>
    </row>
    <row r="715" spans="9:10" hidden="1">
      <c r="I715" s="226" t="str">
        <f t="shared" si="26"/>
        <v/>
      </c>
      <c r="J715" s="226" t="str">
        <f t="shared" si="25"/>
        <v/>
      </c>
    </row>
    <row r="716" spans="9:10" hidden="1">
      <c r="I716" s="226" t="str">
        <f t="shared" si="26"/>
        <v/>
      </c>
      <c r="J716" s="226" t="str">
        <f t="shared" si="25"/>
        <v/>
      </c>
    </row>
    <row r="717" spans="9:10" hidden="1">
      <c r="I717" s="226" t="str">
        <f t="shared" si="26"/>
        <v/>
      </c>
      <c r="J717" s="226" t="str">
        <f t="shared" si="25"/>
        <v/>
      </c>
    </row>
    <row r="718" spans="9:10" hidden="1">
      <c r="I718" s="226" t="str">
        <f t="shared" si="26"/>
        <v/>
      </c>
      <c r="J718" s="226" t="str">
        <f t="shared" si="25"/>
        <v/>
      </c>
    </row>
    <row r="719" spans="9:10" hidden="1">
      <c r="I719" s="226" t="str">
        <f t="shared" si="26"/>
        <v/>
      </c>
      <c r="J719" s="226" t="str">
        <f t="shared" si="25"/>
        <v/>
      </c>
    </row>
    <row r="720" spans="9:10" hidden="1">
      <c r="I720" s="226" t="str">
        <f t="shared" si="26"/>
        <v/>
      </c>
      <c r="J720" s="226" t="str">
        <f t="shared" si="25"/>
        <v/>
      </c>
    </row>
    <row r="721" spans="9:10" hidden="1">
      <c r="I721" s="226" t="str">
        <f t="shared" si="26"/>
        <v/>
      </c>
      <c r="J721" s="226" t="str">
        <f t="shared" si="25"/>
        <v/>
      </c>
    </row>
    <row r="722" spans="9:10" hidden="1">
      <c r="I722" s="226" t="str">
        <f t="shared" si="26"/>
        <v/>
      </c>
      <c r="J722" s="226" t="str">
        <f t="shared" si="25"/>
        <v/>
      </c>
    </row>
    <row r="723" spans="9:10" hidden="1">
      <c r="I723" s="226" t="str">
        <f t="shared" si="26"/>
        <v/>
      </c>
      <c r="J723" s="226" t="str">
        <f t="shared" si="25"/>
        <v/>
      </c>
    </row>
    <row r="724" spans="9:10" hidden="1">
      <c r="I724" s="226" t="str">
        <f t="shared" si="26"/>
        <v/>
      </c>
      <c r="J724" s="226" t="str">
        <f t="shared" si="25"/>
        <v/>
      </c>
    </row>
    <row r="725" spans="9:10" hidden="1">
      <c r="I725" s="226" t="str">
        <f t="shared" si="26"/>
        <v/>
      </c>
      <c r="J725" s="226" t="str">
        <f t="shared" si="25"/>
        <v/>
      </c>
    </row>
    <row r="726" spans="9:10" hidden="1">
      <c r="I726" s="226" t="str">
        <f t="shared" si="26"/>
        <v/>
      </c>
      <c r="J726" s="226" t="str">
        <f t="shared" si="25"/>
        <v/>
      </c>
    </row>
    <row r="727" spans="9:10" hidden="1">
      <c r="I727" s="226" t="str">
        <f t="shared" si="26"/>
        <v/>
      </c>
      <c r="J727" s="226" t="str">
        <f t="shared" si="25"/>
        <v/>
      </c>
    </row>
    <row r="728" spans="9:10" hidden="1">
      <c r="I728" s="226" t="str">
        <f t="shared" si="26"/>
        <v/>
      </c>
      <c r="J728" s="226" t="str">
        <f t="shared" si="25"/>
        <v/>
      </c>
    </row>
    <row r="729" spans="9:10" hidden="1">
      <c r="I729" s="226" t="str">
        <f t="shared" si="26"/>
        <v/>
      </c>
      <c r="J729" s="226" t="str">
        <f t="shared" si="25"/>
        <v/>
      </c>
    </row>
    <row r="730" spans="9:10" hidden="1">
      <c r="I730" s="226" t="str">
        <f t="shared" si="26"/>
        <v/>
      </c>
      <c r="J730" s="226" t="str">
        <f t="shared" si="25"/>
        <v/>
      </c>
    </row>
    <row r="731" spans="9:10" hidden="1">
      <c r="I731" s="226" t="str">
        <f t="shared" si="26"/>
        <v/>
      </c>
      <c r="J731" s="226" t="str">
        <f t="shared" si="25"/>
        <v/>
      </c>
    </row>
    <row r="732" spans="9:10" hidden="1">
      <c r="I732" s="226" t="str">
        <f t="shared" si="26"/>
        <v/>
      </c>
      <c r="J732" s="226" t="str">
        <f t="shared" si="25"/>
        <v/>
      </c>
    </row>
    <row r="733" spans="9:10" hidden="1">
      <c r="I733" s="226" t="str">
        <f t="shared" si="26"/>
        <v/>
      </c>
      <c r="J733" s="226" t="str">
        <f t="shared" si="25"/>
        <v/>
      </c>
    </row>
    <row r="734" spans="9:10" hidden="1">
      <c r="I734" s="226" t="str">
        <f t="shared" si="26"/>
        <v/>
      </c>
      <c r="J734" s="226" t="str">
        <f t="shared" si="25"/>
        <v/>
      </c>
    </row>
    <row r="735" spans="9:10" hidden="1">
      <c r="I735" s="226" t="str">
        <f t="shared" si="26"/>
        <v/>
      </c>
      <c r="J735" s="226" t="str">
        <f t="shared" si="25"/>
        <v/>
      </c>
    </row>
    <row r="736" spans="9:10" hidden="1">
      <c r="I736" s="226" t="str">
        <f t="shared" si="26"/>
        <v/>
      </c>
      <c r="J736" s="226" t="str">
        <f t="shared" si="25"/>
        <v/>
      </c>
    </row>
    <row r="737" spans="9:10" hidden="1">
      <c r="I737" s="226" t="str">
        <f t="shared" si="26"/>
        <v/>
      </c>
      <c r="J737" s="226" t="str">
        <f t="shared" si="25"/>
        <v/>
      </c>
    </row>
    <row r="738" spans="9:10" hidden="1">
      <c r="I738" s="226" t="str">
        <f t="shared" si="26"/>
        <v/>
      </c>
      <c r="J738" s="226" t="str">
        <f t="shared" si="25"/>
        <v/>
      </c>
    </row>
    <row r="739" spans="9:10" hidden="1">
      <c r="I739" s="226" t="str">
        <f t="shared" si="26"/>
        <v/>
      </c>
      <c r="J739" s="226" t="str">
        <f t="shared" si="25"/>
        <v/>
      </c>
    </row>
    <row r="740" spans="9:10" hidden="1">
      <c r="I740" s="226" t="str">
        <f t="shared" si="26"/>
        <v/>
      </c>
      <c r="J740" s="226" t="str">
        <f t="shared" si="25"/>
        <v/>
      </c>
    </row>
    <row r="741" spans="9:10" hidden="1">
      <c r="I741" s="226" t="str">
        <f t="shared" si="26"/>
        <v/>
      </c>
      <c r="J741" s="226" t="str">
        <f t="shared" si="25"/>
        <v/>
      </c>
    </row>
    <row r="742" spans="9:10" hidden="1">
      <c r="I742" s="226" t="str">
        <f t="shared" si="26"/>
        <v/>
      </c>
      <c r="J742" s="226" t="str">
        <f t="shared" si="25"/>
        <v/>
      </c>
    </row>
    <row r="743" spans="9:10" hidden="1">
      <c r="I743" s="226" t="str">
        <f t="shared" si="26"/>
        <v/>
      </c>
      <c r="J743" s="226" t="str">
        <f t="shared" si="25"/>
        <v/>
      </c>
    </row>
    <row r="744" spans="9:10" hidden="1">
      <c r="I744" s="226" t="str">
        <f t="shared" si="26"/>
        <v/>
      </c>
      <c r="J744" s="226" t="str">
        <f t="shared" si="25"/>
        <v/>
      </c>
    </row>
    <row r="745" spans="9:10" hidden="1">
      <c r="I745" s="226" t="str">
        <f t="shared" si="26"/>
        <v/>
      </c>
      <c r="J745" s="226" t="str">
        <f t="shared" si="25"/>
        <v/>
      </c>
    </row>
    <row r="746" spans="9:10" hidden="1">
      <c r="I746" s="226" t="str">
        <f t="shared" si="26"/>
        <v/>
      </c>
      <c r="J746" s="226" t="str">
        <f t="shared" si="25"/>
        <v/>
      </c>
    </row>
    <row r="747" spans="9:10" hidden="1">
      <c r="I747" s="226" t="str">
        <f t="shared" si="26"/>
        <v/>
      </c>
      <c r="J747" s="226" t="str">
        <f t="shared" si="25"/>
        <v/>
      </c>
    </row>
    <row r="748" spans="9:10" hidden="1">
      <c r="I748" s="226" t="str">
        <f t="shared" si="26"/>
        <v/>
      </c>
      <c r="J748" s="226" t="str">
        <f t="shared" si="25"/>
        <v/>
      </c>
    </row>
    <row r="749" spans="9:10" hidden="1">
      <c r="I749" s="226" t="str">
        <f t="shared" si="26"/>
        <v/>
      </c>
      <c r="J749" s="226" t="str">
        <f t="shared" si="25"/>
        <v/>
      </c>
    </row>
    <row r="750" spans="9:10" hidden="1">
      <c r="I750" s="226" t="str">
        <f t="shared" si="26"/>
        <v/>
      </c>
      <c r="J750" s="226" t="str">
        <f t="shared" si="25"/>
        <v/>
      </c>
    </row>
    <row r="751" spans="9:10" hidden="1">
      <c r="I751" s="226" t="str">
        <f t="shared" si="26"/>
        <v/>
      </c>
      <c r="J751" s="226" t="str">
        <f t="shared" si="25"/>
        <v/>
      </c>
    </row>
    <row r="752" spans="9:10" hidden="1">
      <c r="I752" s="226" t="str">
        <f t="shared" si="26"/>
        <v/>
      </c>
      <c r="J752" s="226" t="str">
        <f t="shared" si="25"/>
        <v/>
      </c>
    </row>
    <row r="753" spans="9:10" hidden="1">
      <c r="I753" s="226" t="str">
        <f t="shared" si="26"/>
        <v/>
      </c>
      <c r="J753" s="226" t="str">
        <f t="shared" si="25"/>
        <v/>
      </c>
    </row>
    <row r="754" spans="9:10" hidden="1">
      <c r="I754" s="226" t="str">
        <f t="shared" si="26"/>
        <v/>
      </c>
      <c r="J754" s="226" t="str">
        <f t="shared" si="25"/>
        <v/>
      </c>
    </row>
    <row r="755" spans="9:10" hidden="1">
      <c r="I755" s="226" t="str">
        <f t="shared" si="26"/>
        <v/>
      </c>
      <c r="J755" s="226" t="str">
        <f t="shared" si="25"/>
        <v/>
      </c>
    </row>
    <row r="756" spans="9:10" hidden="1">
      <c r="I756" s="226" t="str">
        <f t="shared" si="26"/>
        <v/>
      </c>
      <c r="J756" s="226" t="str">
        <f t="shared" si="25"/>
        <v/>
      </c>
    </row>
    <row r="757" spans="9:10" hidden="1">
      <c r="I757" s="226" t="str">
        <f t="shared" si="26"/>
        <v/>
      </c>
      <c r="J757" s="226" t="str">
        <f t="shared" si="25"/>
        <v/>
      </c>
    </row>
    <row r="758" spans="9:10" hidden="1">
      <c r="I758" s="226" t="str">
        <f t="shared" si="26"/>
        <v/>
      </c>
      <c r="J758" s="226" t="str">
        <f t="shared" si="25"/>
        <v/>
      </c>
    </row>
    <row r="759" spans="9:10" hidden="1">
      <c r="I759" s="226" t="str">
        <f t="shared" si="26"/>
        <v/>
      </c>
      <c r="J759" s="226" t="str">
        <f t="shared" si="25"/>
        <v/>
      </c>
    </row>
    <row r="760" spans="9:10" hidden="1">
      <c r="I760" s="226" t="str">
        <f t="shared" si="26"/>
        <v/>
      </c>
      <c r="J760" s="226" t="str">
        <f t="shared" si="25"/>
        <v/>
      </c>
    </row>
    <row r="761" spans="9:10" hidden="1">
      <c r="I761" s="226" t="str">
        <f t="shared" si="26"/>
        <v/>
      </c>
      <c r="J761" s="226" t="str">
        <f t="shared" si="25"/>
        <v/>
      </c>
    </row>
    <row r="762" spans="9:10" hidden="1">
      <c r="I762" s="226" t="str">
        <f t="shared" si="26"/>
        <v/>
      </c>
      <c r="J762" s="226" t="str">
        <f t="shared" si="25"/>
        <v/>
      </c>
    </row>
    <row r="763" spans="9:10" hidden="1">
      <c r="I763" s="226" t="str">
        <f t="shared" si="26"/>
        <v/>
      </c>
      <c r="J763" s="226" t="str">
        <f t="shared" si="25"/>
        <v/>
      </c>
    </row>
    <row r="764" spans="9:10" hidden="1">
      <c r="I764" s="226" t="str">
        <f t="shared" si="26"/>
        <v/>
      </c>
      <c r="J764" s="226" t="str">
        <f t="shared" si="25"/>
        <v/>
      </c>
    </row>
    <row r="765" spans="9:10" hidden="1">
      <c r="I765" s="226" t="str">
        <f t="shared" si="26"/>
        <v/>
      </c>
      <c r="J765" s="226" t="str">
        <f t="shared" si="25"/>
        <v/>
      </c>
    </row>
    <row r="766" spans="9:10" hidden="1">
      <c r="I766" s="226" t="str">
        <f t="shared" si="26"/>
        <v/>
      </c>
      <c r="J766" s="226" t="str">
        <f t="shared" si="25"/>
        <v/>
      </c>
    </row>
    <row r="767" spans="9:10" hidden="1">
      <c r="I767" s="226" t="str">
        <f t="shared" si="26"/>
        <v/>
      </c>
      <c r="J767" s="226" t="str">
        <f t="shared" ref="J767:J830" si="27">SUBSTITUTE(I767,".","")</f>
        <v/>
      </c>
    </row>
    <row r="768" spans="9:10" hidden="1">
      <c r="I768" s="226" t="str">
        <f t="shared" ref="I768:I831" si="28">LEFT(L768,3)</f>
        <v/>
      </c>
      <c r="J768" s="226" t="str">
        <f t="shared" si="27"/>
        <v/>
      </c>
    </row>
    <row r="769" spans="9:10" hidden="1">
      <c r="I769" s="226" t="str">
        <f t="shared" si="28"/>
        <v/>
      </c>
      <c r="J769" s="226" t="str">
        <f t="shared" si="27"/>
        <v/>
      </c>
    </row>
    <row r="770" spans="9:10" hidden="1">
      <c r="I770" s="226" t="str">
        <f t="shared" si="28"/>
        <v/>
      </c>
      <c r="J770" s="226" t="str">
        <f t="shared" si="27"/>
        <v/>
      </c>
    </row>
    <row r="771" spans="9:10" hidden="1">
      <c r="I771" s="226" t="str">
        <f t="shared" si="28"/>
        <v/>
      </c>
      <c r="J771" s="226" t="str">
        <f t="shared" si="27"/>
        <v/>
      </c>
    </row>
    <row r="772" spans="9:10" hidden="1">
      <c r="I772" s="226" t="str">
        <f t="shared" si="28"/>
        <v/>
      </c>
      <c r="J772" s="226" t="str">
        <f t="shared" si="27"/>
        <v/>
      </c>
    </row>
    <row r="773" spans="9:10" hidden="1">
      <c r="I773" s="226" t="str">
        <f t="shared" si="28"/>
        <v/>
      </c>
      <c r="J773" s="226" t="str">
        <f t="shared" si="27"/>
        <v/>
      </c>
    </row>
    <row r="774" spans="9:10" hidden="1">
      <c r="I774" s="226" t="str">
        <f t="shared" si="28"/>
        <v/>
      </c>
      <c r="J774" s="226" t="str">
        <f t="shared" si="27"/>
        <v/>
      </c>
    </row>
    <row r="775" spans="9:10" hidden="1">
      <c r="I775" s="226" t="str">
        <f t="shared" si="28"/>
        <v/>
      </c>
      <c r="J775" s="226" t="str">
        <f t="shared" si="27"/>
        <v/>
      </c>
    </row>
    <row r="776" spans="9:10" hidden="1">
      <c r="I776" s="226" t="str">
        <f t="shared" si="28"/>
        <v/>
      </c>
      <c r="J776" s="226" t="str">
        <f t="shared" si="27"/>
        <v/>
      </c>
    </row>
    <row r="777" spans="9:10" hidden="1">
      <c r="I777" s="226" t="str">
        <f t="shared" si="28"/>
        <v/>
      </c>
      <c r="J777" s="226" t="str">
        <f t="shared" si="27"/>
        <v/>
      </c>
    </row>
    <row r="778" spans="9:10" hidden="1">
      <c r="I778" s="226" t="str">
        <f t="shared" si="28"/>
        <v/>
      </c>
      <c r="J778" s="226" t="str">
        <f t="shared" si="27"/>
        <v/>
      </c>
    </row>
    <row r="779" spans="9:10" hidden="1">
      <c r="I779" s="226" t="str">
        <f t="shared" si="28"/>
        <v/>
      </c>
      <c r="J779" s="226" t="str">
        <f t="shared" si="27"/>
        <v/>
      </c>
    </row>
    <row r="780" spans="9:10" hidden="1">
      <c r="I780" s="226" t="str">
        <f t="shared" si="28"/>
        <v/>
      </c>
      <c r="J780" s="226" t="str">
        <f t="shared" si="27"/>
        <v/>
      </c>
    </row>
    <row r="781" spans="9:10" hidden="1">
      <c r="I781" s="226" t="str">
        <f t="shared" si="28"/>
        <v/>
      </c>
      <c r="J781" s="226" t="str">
        <f t="shared" si="27"/>
        <v/>
      </c>
    </row>
    <row r="782" spans="9:10" hidden="1">
      <c r="I782" s="226" t="str">
        <f t="shared" si="28"/>
        <v/>
      </c>
      <c r="J782" s="226" t="str">
        <f t="shared" si="27"/>
        <v/>
      </c>
    </row>
    <row r="783" spans="9:10" hidden="1">
      <c r="I783" s="226" t="str">
        <f t="shared" si="28"/>
        <v/>
      </c>
      <c r="J783" s="226" t="str">
        <f t="shared" si="27"/>
        <v/>
      </c>
    </row>
    <row r="784" spans="9:10" hidden="1">
      <c r="I784" s="226" t="str">
        <f t="shared" si="28"/>
        <v/>
      </c>
      <c r="J784" s="226" t="str">
        <f t="shared" si="27"/>
        <v/>
      </c>
    </row>
    <row r="785" spans="9:10" hidden="1">
      <c r="I785" s="226" t="str">
        <f t="shared" si="28"/>
        <v/>
      </c>
      <c r="J785" s="226" t="str">
        <f t="shared" si="27"/>
        <v/>
      </c>
    </row>
    <row r="786" spans="9:10" hidden="1">
      <c r="I786" s="226" t="str">
        <f t="shared" si="28"/>
        <v/>
      </c>
      <c r="J786" s="226" t="str">
        <f t="shared" si="27"/>
        <v/>
      </c>
    </row>
    <row r="787" spans="9:10" hidden="1">
      <c r="I787" s="226" t="str">
        <f t="shared" si="28"/>
        <v/>
      </c>
      <c r="J787" s="226" t="str">
        <f t="shared" si="27"/>
        <v/>
      </c>
    </row>
    <row r="788" spans="9:10" hidden="1">
      <c r="I788" s="226" t="str">
        <f t="shared" si="28"/>
        <v/>
      </c>
      <c r="J788" s="226" t="str">
        <f t="shared" si="27"/>
        <v/>
      </c>
    </row>
    <row r="789" spans="9:10" hidden="1">
      <c r="I789" s="226" t="str">
        <f t="shared" si="28"/>
        <v/>
      </c>
      <c r="J789" s="226" t="str">
        <f t="shared" si="27"/>
        <v/>
      </c>
    </row>
    <row r="790" spans="9:10" hidden="1">
      <c r="I790" s="226" t="str">
        <f t="shared" si="28"/>
        <v/>
      </c>
      <c r="J790" s="226" t="str">
        <f t="shared" si="27"/>
        <v/>
      </c>
    </row>
    <row r="791" spans="9:10" hidden="1">
      <c r="I791" s="226" t="str">
        <f t="shared" si="28"/>
        <v/>
      </c>
      <c r="J791" s="226" t="str">
        <f t="shared" si="27"/>
        <v/>
      </c>
    </row>
    <row r="792" spans="9:10" hidden="1">
      <c r="I792" s="226" t="str">
        <f t="shared" si="28"/>
        <v/>
      </c>
      <c r="J792" s="226" t="str">
        <f t="shared" si="27"/>
        <v/>
      </c>
    </row>
    <row r="793" spans="9:10" hidden="1">
      <c r="I793" s="226" t="str">
        <f t="shared" si="28"/>
        <v/>
      </c>
      <c r="J793" s="226" t="str">
        <f t="shared" si="27"/>
        <v/>
      </c>
    </row>
    <row r="794" spans="9:10" hidden="1">
      <c r="I794" s="226" t="str">
        <f t="shared" si="28"/>
        <v/>
      </c>
      <c r="J794" s="226" t="str">
        <f t="shared" si="27"/>
        <v/>
      </c>
    </row>
    <row r="795" spans="9:10" hidden="1">
      <c r="I795" s="226" t="str">
        <f t="shared" si="28"/>
        <v/>
      </c>
      <c r="J795" s="226" t="str">
        <f t="shared" si="27"/>
        <v/>
      </c>
    </row>
    <row r="796" spans="9:10" hidden="1">
      <c r="I796" s="226" t="str">
        <f t="shared" si="28"/>
        <v/>
      </c>
      <c r="J796" s="226" t="str">
        <f t="shared" si="27"/>
        <v/>
      </c>
    </row>
    <row r="797" spans="9:10" hidden="1">
      <c r="I797" s="226" t="str">
        <f t="shared" si="28"/>
        <v/>
      </c>
      <c r="J797" s="226" t="str">
        <f t="shared" si="27"/>
        <v/>
      </c>
    </row>
    <row r="798" spans="9:10" hidden="1">
      <c r="I798" s="226" t="str">
        <f t="shared" si="28"/>
        <v/>
      </c>
      <c r="J798" s="226" t="str">
        <f t="shared" si="27"/>
        <v/>
      </c>
    </row>
    <row r="799" spans="9:10" hidden="1">
      <c r="I799" s="226" t="str">
        <f t="shared" si="28"/>
        <v/>
      </c>
      <c r="J799" s="226" t="str">
        <f t="shared" si="27"/>
        <v/>
      </c>
    </row>
    <row r="800" spans="9:10" hidden="1">
      <c r="I800" s="226" t="str">
        <f t="shared" si="28"/>
        <v/>
      </c>
      <c r="J800" s="226" t="str">
        <f t="shared" si="27"/>
        <v/>
      </c>
    </row>
    <row r="801" spans="9:10" hidden="1">
      <c r="I801" s="226" t="str">
        <f t="shared" si="28"/>
        <v/>
      </c>
      <c r="J801" s="226" t="str">
        <f t="shared" si="27"/>
        <v/>
      </c>
    </row>
    <row r="802" spans="9:10" hidden="1">
      <c r="I802" s="226" t="str">
        <f t="shared" si="28"/>
        <v/>
      </c>
      <c r="J802" s="226" t="str">
        <f t="shared" si="27"/>
        <v/>
      </c>
    </row>
    <row r="803" spans="9:10" hidden="1">
      <c r="I803" s="226" t="str">
        <f t="shared" si="28"/>
        <v/>
      </c>
      <c r="J803" s="226" t="str">
        <f t="shared" si="27"/>
        <v/>
      </c>
    </row>
    <row r="804" spans="9:10" hidden="1">
      <c r="I804" s="226" t="str">
        <f t="shared" si="28"/>
        <v/>
      </c>
      <c r="J804" s="226" t="str">
        <f t="shared" si="27"/>
        <v/>
      </c>
    </row>
    <row r="805" spans="9:10" hidden="1">
      <c r="I805" s="226" t="str">
        <f t="shared" si="28"/>
        <v/>
      </c>
      <c r="J805" s="226" t="str">
        <f t="shared" si="27"/>
        <v/>
      </c>
    </row>
    <row r="806" spans="9:10" hidden="1">
      <c r="I806" s="226" t="str">
        <f t="shared" si="28"/>
        <v/>
      </c>
      <c r="J806" s="226" t="str">
        <f t="shared" si="27"/>
        <v/>
      </c>
    </row>
    <row r="807" spans="9:10" hidden="1">
      <c r="I807" s="226" t="str">
        <f t="shared" si="28"/>
        <v/>
      </c>
      <c r="J807" s="226" t="str">
        <f t="shared" si="27"/>
        <v/>
      </c>
    </row>
    <row r="808" spans="9:10" hidden="1">
      <c r="I808" s="226" t="str">
        <f t="shared" si="28"/>
        <v/>
      </c>
      <c r="J808" s="226" t="str">
        <f t="shared" si="27"/>
        <v/>
      </c>
    </row>
    <row r="809" spans="9:10" hidden="1">
      <c r="I809" s="226" t="str">
        <f t="shared" si="28"/>
        <v/>
      </c>
      <c r="J809" s="226" t="str">
        <f t="shared" si="27"/>
        <v/>
      </c>
    </row>
    <row r="810" spans="9:10" hidden="1">
      <c r="I810" s="226" t="str">
        <f t="shared" si="28"/>
        <v/>
      </c>
      <c r="J810" s="226" t="str">
        <f t="shared" si="27"/>
        <v/>
      </c>
    </row>
    <row r="811" spans="9:10" hidden="1">
      <c r="I811" s="226" t="str">
        <f t="shared" si="28"/>
        <v/>
      </c>
      <c r="J811" s="226" t="str">
        <f t="shared" si="27"/>
        <v/>
      </c>
    </row>
    <row r="812" spans="9:10" hidden="1">
      <c r="I812" s="226" t="str">
        <f t="shared" si="28"/>
        <v/>
      </c>
      <c r="J812" s="226" t="str">
        <f t="shared" si="27"/>
        <v/>
      </c>
    </row>
    <row r="813" spans="9:10" hidden="1">
      <c r="I813" s="226" t="str">
        <f t="shared" si="28"/>
        <v/>
      </c>
      <c r="J813" s="226" t="str">
        <f t="shared" si="27"/>
        <v/>
      </c>
    </row>
    <row r="814" spans="9:10" hidden="1">
      <c r="I814" s="226" t="str">
        <f t="shared" si="28"/>
        <v/>
      </c>
      <c r="J814" s="226" t="str">
        <f t="shared" si="27"/>
        <v/>
      </c>
    </row>
    <row r="815" spans="9:10" hidden="1">
      <c r="I815" s="226" t="str">
        <f t="shared" si="28"/>
        <v/>
      </c>
      <c r="J815" s="226" t="str">
        <f t="shared" si="27"/>
        <v/>
      </c>
    </row>
    <row r="816" spans="9:10" hidden="1">
      <c r="I816" s="226" t="str">
        <f t="shared" si="28"/>
        <v/>
      </c>
      <c r="J816" s="226" t="str">
        <f t="shared" si="27"/>
        <v/>
      </c>
    </row>
    <row r="817" spans="9:10" hidden="1">
      <c r="I817" s="226" t="str">
        <f t="shared" si="28"/>
        <v/>
      </c>
      <c r="J817" s="226" t="str">
        <f t="shared" si="27"/>
        <v/>
      </c>
    </row>
    <row r="818" spans="9:10" hidden="1">
      <c r="I818" s="226" t="str">
        <f t="shared" si="28"/>
        <v/>
      </c>
      <c r="J818" s="226" t="str">
        <f t="shared" si="27"/>
        <v/>
      </c>
    </row>
    <row r="819" spans="9:10" hidden="1">
      <c r="I819" s="226" t="str">
        <f t="shared" si="28"/>
        <v/>
      </c>
      <c r="J819" s="226" t="str">
        <f t="shared" si="27"/>
        <v/>
      </c>
    </row>
    <row r="820" spans="9:10" hidden="1">
      <c r="I820" s="226" t="str">
        <f t="shared" si="28"/>
        <v/>
      </c>
      <c r="J820" s="226" t="str">
        <f t="shared" si="27"/>
        <v/>
      </c>
    </row>
    <row r="821" spans="9:10" hidden="1">
      <c r="I821" s="226" t="str">
        <f t="shared" si="28"/>
        <v/>
      </c>
      <c r="J821" s="226" t="str">
        <f t="shared" si="27"/>
        <v/>
      </c>
    </row>
    <row r="822" spans="9:10" hidden="1">
      <c r="I822" s="226" t="str">
        <f t="shared" si="28"/>
        <v/>
      </c>
      <c r="J822" s="226" t="str">
        <f t="shared" si="27"/>
        <v/>
      </c>
    </row>
    <row r="823" spans="9:10" hidden="1">
      <c r="I823" s="226" t="str">
        <f t="shared" si="28"/>
        <v/>
      </c>
      <c r="J823" s="226" t="str">
        <f t="shared" si="27"/>
        <v/>
      </c>
    </row>
    <row r="824" spans="9:10" hidden="1">
      <c r="I824" s="226" t="str">
        <f t="shared" si="28"/>
        <v/>
      </c>
      <c r="J824" s="226" t="str">
        <f t="shared" si="27"/>
        <v/>
      </c>
    </row>
    <row r="825" spans="9:10" hidden="1">
      <c r="I825" s="226" t="str">
        <f t="shared" si="28"/>
        <v/>
      </c>
      <c r="J825" s="226" t="str">
        <f t="shared" si="27"/>
        <v/>
      </c>
    </row>
    <row r="826" spans="9:10" hidden="1">
      <c r="I826" s="226" t="str">
        <f t="shared" si="28"/>
        <v/>
      </c>
      <c r="J826" s="226" t="str">
        <f t="shared" si="27"/>
        <v/>
      </c>
    </row>
    <row r="827" spans="9:10" hidden="1">
      <c r="I827" s="226" t="str">
        <f t="shared" si="28"/>
        <v/>
      </c>
      <c r="J827" s="226" t="str">
        <f t="shared" si="27"/>
        <v/>
      </c>
    </row>
    <row r="828" spans="9:10" hidden="1">
      <c r="I828" s="226" t="str">
        <f t="shared" si="28"/>
        <v/>
      </c>
      <c r="J828" s="226" t="str">
        <f t="shared" si="27"/>
        <v/>
      </c>
    </row>
    <row r="829" spans="9:10" hidden="1">
      <c r="I829" s="226" t="str">
        <f t="shared" si="28"/>
        <v/>
      </c>
      <c r="J829" s="226" t="str">
        <f t="shared" si="27"/>
        <v/>
      </c>
    </row>
    <row r="830" spans="9:10" hidden="1">
      <c r="I830" s="226" t="str">
        <f t="shared" si="28"/>
        <v/>
      </c>
      <c r="J830" s="226" t="str">
        <f t="shared" si="27"/>
        <v/>
      </c>
    </row>
    <row r="831" spans="9:10" hidden="1">
      <c r="I831" s="226" t="str">
        <f t="shared" si="28"/>
        <v/>
      </c>
      <c r="J831" s="226" t="str">
        <f t="shared" ref="J831:J894" si="29">SUBSTITUTE(I831,".","")</f>
        <v/>
      </c>
    </row>
    <row r="832" spans="9:10" hidden="1">
      <c r="I832" s="226" t="str">
        <f t="shared" ref="I832:I895" si="30">LEFT(L832,3)</f>
        <v/>
      </c>
      <c r="J832" s="226" t="str">
        <f t="shared" si="29"/>
        <v/>
      </c>
    </row>
    <row r="833" spans="9:10" hidden="1">
      <c r="I833" s="226" t="str">
        <f t="shared" si="30"/>
        <v/>
      </c>
      <c r="J833" s="226" t="str">
        <f t="shared" si="29"/>
        <v/>
      </c>
    </row>
    <row r="834" spans="9:10" hidden="1">
      <c r="I834" s="226" t="str">
        <f t="shared" si="30"/>
        <v/>
      </c>
      <c r="J834" s="226" t="str">
        <f t="shared" si="29"/>
        <v/>
      </c>
    </row>
    <row r="835" spans="9:10" hidden="1">
      <c r="I835" s="226" t="str">
        <f t="shared" si="30"/>
        <v/>
      </c>
      <c r="J835" s="226" t="str">
        <f t="shared" si="29"/>
        <v/>
      </c>
    </row>
    <row r="836" spans="9:10" hidden="1">
      <c r="I836" s="226" t="str">
        <f t="shared" si="30"/>
        <v/>
      </c>
      <c r="J836" s="226" t="str">
        <f t="shared" si="29"/>
        <v/>
      </c>
    </row>
    <row r="837" spans="9:10" hidden="1">
      <c r="I837" s="226" t="str">
        <f t="shared" si="30"/>
        <v/>
      </c>
      <c r="J837" s="226" t="str">
        <f t="shared" si="29"/>
        <v/>
      </c>
    </row>
    <row r="838" spans="9:10" hidden="1">
      <c r="I838" s="226" t="str">
        <f t="shared" si="30"/>
        <v/>
      </c>
      <c r="J838" s="226" t="str">
        <f t="shared" si="29"/>
        <v/>
      </c>
    </row>
    <row r="839" spans="9:10" hidden="1">
      <c r="I839" s="226" t="str">
        <f t="shared" si="30"/>
        <v/>
      </c>
      <c r="J839" s="226" t="str">
        <f t="shared" si="29"/>
        <v/>
      </c>
    </row>
    <row r="840" spans="9:10" hidden="1">
      <c r="I840" s="226" t="str">
        <f t="shared" si="30"/>
        <v/>
      </c>
      <c r="J840" s="226" t="str">
        <f t="shared" si="29"/>
        <v/>
      </c>
    </row>
    <row r="841" spans="9:10" hidden="1">
      <c r="I841" s="226" t="str">
        <f t="shared" si="30"/>
        <v/>
      </c>
      <c r="J841" s="226" t="str">
        <f t="shared" si="29"/>
        <v/>
      </c>
    </row>
    <row r="842" spans="9:10" hidden="1">
      <c r="I842" s="226" t="str">
        <f t="shared" si="30"/>
        <v/>
      </c>
      <c r="J842" s="226" t="str">
        <f t="shared" si="29"/>
        <v/>
      </c>
    </row>
    <row r="843" spans="9:10" hidden="1">
      <c r="I843" s="226" t="str">
        <f t="shared" si="30"/>
        <v/>
      </c>
      <c r="J843" s="226" t="str">
        <f t="shared" si="29"/>
        <v/>
      </c>
    </row>
    <row r="844" spans="9:10" hidden="1">
      <c r="I844" s="226" t="str">
        <f t="shared" si="30"/>
        <v/>
      </c>
      <c r="J844" s="226" t="str">
        <f t="shared" si="29"/>
        <v/>
      </c>
    </row>
    <row r="845" spans="9:10" hidden="1">
      <c r="I845" s="226" t="str">
        <f t="shared" si="30"/>
        <v/>
      </c>
      <c r="J845" s="226" t="str">
        <f t="shared" si="29"/>
        <v/>
      </c>
    </row>
    <row r="846" spans="9:10" hidden="1">
      <c r="I846" s="226" t="str">
        <f t="shared" si="30"/>
        <v/>
      </c>
      <c r="J846" s="226" t="str">
        <f t="shared" si="29"/>
        <v/>
      </c>
    </row>
    <row r="847" spans="9:10" hidden="1">
      <c r="I847" s="226" t="str">
        <f t="shared" si="30"/>
        <v/>
      </c>
      <c r="J847" s="226" t="str">
        <f t="shared" si="29"/>
        <v/>
      </c>
    </row>
    <row r="848" spans="9:10" hidden="1">
      <c r="I848" s="226" t="str">
        <f t="shared" si="30"/>
        <v/>
      </c>
      <c r="J848" s="226" t="str">
        <f t="shared" si="29"/>
        <v/>
      </c>
    </row>
    <row r="849" spans="9:10" hidden="1">
      <c r="I849" s="226" t="str">
        <f t="shared" si="30"/>
        <v/>
      </c>
      <c r="J849" s="226" t="str">
        <f t="shared" si="29"/>
        <v/>
      </c>
    </row>
    <row r="850" spans="9:10" hidden="1">
      <c r="I850" s="226" t="str">
        <f t="shared" si="30"/>
        <v/>
      </c>
      <c r="J850" s="226" t="str">
        <f t="shared" si="29"/>
        <v/>
      </c>
    </row>
    <row r="851" spans="9:10" hidden="1">
      <c r="I851" s="226" t="str">
        <f t="shared" si="30"/>
        <v/>
      </c>
      <c r="J851" s="226" t="str">
        <f t="shared" si="29"/>
        <v/>
      </c>
    </row>
    <row r="852" spans="9:10" hidden="1">
      <c r="I852" s="226" t="str">
        <f t="shared" si="30"/>
        <v/>
      </c>
      <c r="J852" s="226" t="str">
        <f t="shared" si="29"/>
        <v/>
      </c>
    </row>
    <row r="853" spans="9:10" hidden="1">
      <c r="I853" s="226" t="str">
        <f t="shared" si="30"/>
        <v/>
      </c>
      <c r="J853" s="226" t="str">
        <f t="shared" si="29"/>
        <v/>
      </c>
    </row>
    <row r="854" spans="9:10" hidden="1">
      <c r="I854" s="226" t="str">
        <f t="shared" si="30"/>
        <v/>
      </c>
      <c r="J854" s="226" t="str">
        <f t="shared" si="29"/>
        <v/>
      </c>
    </row>
    <row r="855" spans="9:10" hidden="1">
      <c r="I855" s="226" t="str">
        <f t="shared" si="30"/>
        <v/>
      </c>
      <c r="J855" s="226" t="str">
        <f t="shared" si="29"/>
        <v/>
      </c>
    </row>
    <row r="856" spans="9:10" hidden="1">
      <c r="I856" s="226" t="str">
        <f t="shared" si="30"/>
        <v/>
      </c>
      <c r="J856" s="226" t="str">
        <f t="shared" si="29"/>
        <v/>
      </c>
    </row>
    <row r="857" spans="9:10" hidden="1">
      <c r="I857" s="226" t="str">
        <f t="shared" si="30"/>
        <v/>
      </c>
      <c r="J857" s="226" t="str">
        <f t="shared" si="29"/>
        <v/>
      </c>
    </row>
    <row r="858" spans="9:10" hidden="1">
      <c r="I858" s="226" t="str">
        <f t="shared" si="30"/>
        <v/>
      </c>
      <c r="J858" s="226" t="str">
        <f t="shared" si="29"/>
        <v/>
      </c>
    </row>
    <row r="859" spans="9:10" hidden="1">
      <c r="I859" s="226" t="str">
        <f t="shared" si="30"/>
        <v/>
      </c>
      <c r="J859" s="226" t="str">
        <f t="shared" si="29"/>
        <v/>
      </c>
    </row>
    <row r="860" spans="9:10" hidden="1">
      <c r="I860" s="226" t="str">
        <f t="shared" si="30"/>
        <v/>
      </c>
      <c r="J860" s="226" t="str">
        <f t="shared" si="29"/>
        <v/>
      </c>
    </row>
    <row r="861" spans="9:10" hidden="1">
      <c r="I861" s="226" t="str">
        <f t="shared" si="30"/>
        <v/>
      </c>
      <c r="J861" s="226" t="str">
        <f t="shared" si="29"/>
        <v/>
      </c>
    </row>
    <row r="862" spans="9:10" hidden="1">
      <c r="I862" s="226" t="str">
        <f t="shared" si="30"/>
        <v/>
      </c>
      <c r="J862" s="226" t="str">
        <f t="shared" si="29"/>
        <v/>
      </c>
    </row>
    <row r="863" spans="9:10" hidden="1">
      <c r="I863" s="226" t="str">
        <f t="shared" si="30"/>
        <v/>
      </c>
      <c r="J863" s="226" t="str">
        <f t="shared" si="29"/>
        <v/>
      </c>
    </row>
    <row r="864" spans="9:10" hidden="1">
      <c r="I864" s="226" t="str">
        <f t="shared" si="30"/>
        <v/>
      </c>
      <c r="J864" s="226" t="str">
        <f t="shared" si="29"/>
        <v/>
      </c>
    </row>
    <row r="865" spans="9:10" hidden="1">
      <c r="I865" s="226" t="str">
        <f t="shared" si="30"/>
        <v/>
      </c>
      <c r="J865" s="226" t="str">
        <f t="shared" si="29"/>
        <v/>
      </c>
    </row>
    <row r="866" spans="9:10" hidden="1">
      <c r="I866" s="226" t="str">
        <f t="shared" si="30"/>
        <v/>
      </c>
      <c r="J866" s="226" t="str">
        <f t="shared" si="29"/>
        <v/>
      </c>
    </row>
    <row r="867" spans="9:10" hidden="1">
      <c r="I867" s="226" t="str">
        <f t="shared" si="30"/>
        <v/>
      </c>
      <c r="J867" s="226" t="str">
        <f t="shared" si="29"/>
        <v/>
      </c>
    </row>
    <row r="868" spans="9:10" hidden="1">
      <c r="I868" s="226" t="str">
        <f t="shared" si="30"/>
        <v/>
      </c>
      <c r="J868" s="226" t="str">
        <f t="shared" si="29"/>
        <v/>
      </c>
    </row>
    <row r="869" spans="9:10" hidden="1">
      <c r="I869" s="226" t="str">
        <f t="shared" si="30"/>
        <v/>
      </c>
      <c r="J869" s="226" t="str">
        <f t="shared" si="29"/>
        <v/>
      </c>
    </row>
    <row r="870" spans="9:10" hidden="1">
      <c r="I870" s="226" t="str">
        <f t="shared" si="30"/>
        <v/>
      </c>
      <c r="J870" s="226" t="str">
        <f t="shared" si="29"/>
        <v/>
      </c>
    </row>
    <row r="871" spans="9:10" hidden="1">
      <c r="I871" s="226" t="str">
        <f t="shared" si="30"/>
        <v/>
      </c>
      <c r="J871" s="226" t="str">
        <f t="shared" si="29"/>
        <v/>
      </c>
    </row>
    <row r="872" spans="9:10" hidden="1">
      <c r="I872" s="226" t="str">
        <f t="shared" si="30"/>
        <v/>
      </c>
      <c r="J872" s="226" t="str">
        <f t="shared" si="29"/>
        <v/>
      </c>
    </row>
    <row r="873" spans="9:10" hidden="1">
      <c r="I873" s="226" t="str">
        <f t="shared" si="30"/>
        <v/>
      </c>
      <c r="J873" s="226" t="str">
        <f t="shared" si="29"/>
        <v/>
      </c>
    </row>
    <row r="874" spans="9:10" hidden="1">
      <c r="I874" s="226" t="str">
        <f t="shared" si="30"/>
        <v/>
      </c>
      <c r="J874" s="226" t="str">
        <f t="shared" si="29"/>
        <v/>
      </c>
    </row>
    <row r="875" spans="9:10" hidden="1">
      <c r="I875" s="226" t="str">
        <f t="shared" si="30"/>
        <v/>
      </c>
      <c r="J875" s="226" t="str">
        <f t="shared" si="29"/>
        <v/>
      </c>
    </row>
    <row r="876" spans="9:10" hidden="1">
      <c r="I876" s="226" t="str">
        <f t="shared" si="30"/>
        <v/>
      </c>
      <c r="J876" s="226" t="str">
        <f t="shared" si="29"/>
        <v/>
      </c>
    </row>
    <row r="877" spans="9:10" hidden="1">
      <c r="I877" s="226" t="str">
        <f t="shared" si="30"/>
        <v/>
      </c>
      <c r="J877" s="226" t="str">
        <f t="shared" si="29"/>
        <v/>
      </c>
    </row>
    <row r="878" spans="9:10" hidden="1">
      <c r="I878" s="226" t="str">
        <f t="shared" si="30"/>
        <v/>
      </c>
      <c r="J878" s="226" t="str">
        <f t="shared" si="29"/>
        <v/>
      </c>
    </row>
    <row r="879" spans="9:10" hidden="1">
      <c r="I879" s="226" t="str">
        <f t="shared" si="30"/>
        <v/>
      </c>
      <c r="J879" s="226" t="str">
        <f t="shared" si="29"/>
        <v/>
      </c>
    </row>
    <row r="880" spans="9:10" hidden="1">
      <c r="I880" s="226" t="str">
        <f t="shared" si="30"/>
        <v/>
      </c>
      <c r="J880" s="226" t="str">
        <f t="shared" si="29"/>
        <v/>
      </c>
    </row>
    <row r="881" spans="9:10" hidden="1">
      <c r="I881" s="226" t="str">
        <f t="shared" si="30"/>
        <v/>
      </c>
      <c r="J881" s="226" t="str">
        <f t="shared" si="29"/>
        <v/>
      </c>
    </row>
    <row r="882" spans="9:10" hidden="1">
      <c r="I882" s="226" t="str">
        <f t="shared" si="30"/>
        <v/>
      </c>
      <c r="J882" s="226" t="str">
        <f t="shared" si="29"/>
        <v/>
      </c>
    </row>
    <row r="883" spans="9:10" hidden="1">
      <c r="I883" s="226" t="str">
        <f t="shared" si="30"/>
        <v/>
      </c>
      <c r="J883" s="226" t="str">
        <f t="shared" si="29"/>
        <v/>
      </c>
    </row>
    <row r="884" spans="9:10" hidden="1">
      <c r="I884" s="226" t="str">
        <f t="shared" si="30"/>
        <v/>
      </c>
      <c r="J884" s="226" t="str">
        <f t="shared" si="29"/>
        <v/>
      </c>
    </row>
    <row r="885" spans="9:10" hidden="1">
      <c r="I885" s="226" t="str">
        <f t="shared" si="30"/>
        <v/>
      </c>
      <c r="J885" s="226" t="str">
        <f t="shared" si="29"/>
        <v/>
      </c>
    </row>
    <row r="886" spans="9:10" hidden="1">
      <c r="I886" s="226" t="str">
        <f t="shared" si="30"/>
        <v/>
      </c>
      <c r="J886" s="226" t="str">
        <f t="shared" si="29"/>
        <v/>
      </c>
    </row>
    <row r="887" spans="9:10" hidden="1">
      <c r="I887" s="226" t="str">
        <f t="shared" si="30"/>
        <v/>
      </c>
      <c r="J887" s="226" t="str">
        <f t="shared" si="29"/>
        <v/>
      </c>
    </row>
    <row r="888" spans="9:10" hidden="1">
      <c r="I888" s="226" t="str">
        <f t="shared" si="30"/>
        <v/>
      </c>
      <c r="J888" s="226" t="str">
        <f t="shared" si="29"/>
        <v/>
      </c>
    </row>
    <row r="889" spans="9:10" hidden="1">
      <c r="I889" s="226" t="str">
        <f t="shared" si="30"/>
        <v/>
      </c>
      <c r="J889" s="226" t="str">
        <f t="shared" si="29"/>
        <v/>
      </c>
    </row>
    <row r="890" spans="9:10" hidden="1">
      <c r="I890" s="226" t="str">
        <f t="shared" si="30"/>
        <v/>
      </c>
      <c r="J890" s="226" t="str">
        <f t="shared" si="29"/>
        <v/>
      </c>
    </row>
    <row r="891" spans="9:10" hidden="1">
      <c r="I891" s="226" t="str">
        <f t="shared" si="30"/>
        <v/>
      </c>
      <c r="J891" s="226" t="str">
        <f t="shared" si="29"/>
        <v/>
      </c>
    </row>
    <row r="892" spans="9:10" hidden="1">
      <c r="I892" s="226" t="str">
        <f t="shared" si="30"/>
        <v/>
      </c>
      <c r="J892" s="226" t="str">
        <f t="shared" si="29"/>
        <v/>
      </c>
    </row>
    <row r="893" spans="9:10" hidden="1">
      <c r="I893" s="226" t="str">
        <f t="shared" si="30"/>
        <v/>
      </c>
      <c r="J893" s="226" t="str">
        <f t="shared" si="29"/>
        <v/>
      </c>
    </row>
    <row r="894" spans="9:10" hidden="1">
      <c r="I894" s="226" t="str">
        <f t="shared" si="30"/>
        <v/>
      </c>
      <c r="J894" s="226" t="str">
        <f t="shared" si="29"/>
        <v/>
      </c>
    </row>
    <row r="895" spans="9:10" hidden="1">
      <c r="I895" s="226" t="str">
        <f t="shared" si="30"/>
        <v/>
      </c>
      <c r="J895" s="226" t="str">
        <f t="shared" ref="J895:J958" si="31">SUBSTITUTE(I895,".","")</f>
        <v/>
      </c>
    </row>
    <row r="896" spans="9:10" hidden="1">
      <c r="I896" s="226" t="str">
        <f t="shared" ref="I896:I959" si="32">LEFT(L896,3)</f>
        <v/>
      </c>
      <c r="J896" s="226" t="str">
        <f t="shared" si="31"/>
        <v/>
      </c>
    </row>
    <row r="897" spans="9:10" hidden="1">
      <c r="I897" s="226" t="str">
        <f t="shared" si="32"/>
        <v/>
      </c>
      <c r="J897" s="226" t="str">
        <f t="shared" si="31"/>
        <v/>
      </c>
    </row>
    <row r="898" spans="9:10" hidden="1">
      <c r="I898" s="226" t="str">
        <f t="shared" si="32"/>
        <v/>
      </c>
      <c r="J898" s="226" t="str">
        <f t="shared" si="31"/>
        <v/>
      </c>
    </row>
    <row r="899" spans="9:10" hidden="1">
      <c r="I899" s="226" t="str">
        <f t="shared" si="32"/>
        <v/>
      </c>
      <c r="J899" s="226" t="str">
        <f t="shared" si="31"/>
        <v/>
      </c>
    </row>
    <row r="900" spans="9:10" hidden="1">
      <c r="I900" s="226" t="str">
        <f t="shared" si="32"/>
        <v/>
      </c>
      <c r="J900" s="226" t="str">
        <f t="shared" si="31"/>
        <v/>
      </c>
    </row>
    <row r="901" spans="9:10" hidden="1">
      <c r="I901" s="226" t="str">
        <f t="shared" si="32"/>
        <v/>
      </c>
      <c r="J901" s="226" t="str">
        <f t="shared" si="31"/>
        <v/>
      </c>
    </row>
    <row r="902" spans="9:10" hidden="1">
      <c r="I902" s="226" t="str">
        <f t="shared" si="32"/>
        <v/>
      </c>
      <c r="J902" s="226" t="str">
        <f t="shared" si="31"/>
        <v/>
      </c>
    </row>
    <row r="903" spans="9:10" hidden="1">
      <c r="I903" s="226" t="str">
        <f t="shared" si="32"/>
        <v/>
      </c>
      <c r="J903" s="226" t="str">
        <f t="shared" si="31"/>
        <v/>
      </c>
    </row>
    <row r="904" spans="9:10" hidden="1">
      <c r="I904" s="226" t="str">
        <f t="shared" si="32"/>
        <v/>
      </c>
      <c r="J904" s="226" t="str">
        <f t="shared" si="31"/>
        <v/>
      </c>
    </row>
    <row r="905" spans="9:10" hidden="1">
      <c r="I905" s="226" t="str">
        <f t="shared" si="32"/>
        <v/>
      </c>
      <c r="J905" s="226" t="str">
        <f t="shared" si="31"/>
        <v/>
      </c>
    </row>
    <row r="906" spans="9:10" hidden="1">
      <c r="I906" s="226" t="str">
        <f t="shared" si="32"/>
        <v/>
      </c>
      <c r="J906" s="226" t="str">
        <f t="shared" si="31"/>
        <v/>
      </c>
    </row>
    <row r="907" spans="9:10" hidden="1">
      <c r="I907" s="226" t="str">
        <f t="shared" si="32"/>
        <v/>
      </c>
      <c r="J907" s="226" t="str">
        <f t="shared" si="31"/>
        <v/>
      </c>
    </row>
    <row r="908" spans="9:10" hidden="1">
      <c r="I908" s="226" t="str">
        <f t="shared" si="32"/>
        <v/>
      </c>
      <c r="J908" s="226" t="str">
        <f t="shared" si="31"/>
        <v/>
      </c>
    </row>
    <row r="909" spans="9:10" hidden="1">
      <c r="I909" s="226" t="str">
        <f t="shared" si="32"/>
        <v/>
      </c>
      <c r="J909" s="226" t="str">
        <f t="shared" si="31"/>
        <v/>
      </c>
    </row>
    <row r="910" spans="9:10" hidden="1">
      <c r="I910" s="226" t="str">
        <f t="shared" si="32"/>
        <v/>
      </c>
      <c r="J910" s="226" t="str">
        <f t="shared" si="31"/>
        <v/>
      </c>
    </row>
    <row r="911" spans="9:10" hidden="1">
      <c r="I911" s="226" t="str">
        <f t="shared" si="32"/>
        <v/>
      </c>
      <c r="J911" s="226" t="str">
        <f t="shared" si="31"/>
        <v/>
      </c>
    </row>
    <row r="912" spans="9:10" hidden="1">
      <c r="I912" s="226" t="str">
        <f t="shared" si="32"/>
        <v/>
      </c>
      <c r="J912" s="226" t="str">
        <f t="shared" si="31"/>
        <v/>
      </c>
    </row>
    <row r="913" spans="9:10" hidden="1">
      <c r="I913" s="226" t="str">
        <f t="shared" si="32"/>
        <v/>
      </c>
      <c r="J913" s="226" t="str">
        <f t="shared" si="31"/>
        <v/>
      </c>
    </row>
    <row r="914" spans="9:10" hidden="1">
      <c r="I914" s="226" t="str">
        <f t="shared" si="32"/>
        <v/>
      </c>
      <c r="J914" s="226" t="str">
        <f t="shared" si="31"/>
        <v/>
      </c>
    </row>
    <row r="915" spans="9:10" hidden="1">
      <c r="I915" s="226" t="str">
        <f t="shared" si="32"/>
        <v/>
      </c>
      <c r="J915" s="226" t="str">
        <f t="shared" si="31"/>
        <v/>
      </c>
    </row>
    <row r="916" spans="9:10" hidden="1">
      <c r="I916" s="226" t="str">
        <f t="shared" si="32"/>
        <v/>
      </c>
      <c r="J916" s="226" t="str">
        <f t="shared" si="31"/>
        <v/>
      </c>
    </row>
    <row r="917" spans="9:10" hidden="1">
      <c r="I917" s="226" t="str">
        <f t="shared" si="32"/>
        <v/>
      </c>
      <c r="J917" s="226" t="str">
        <f t="shared" si="31"/>
        <v/>
      </c>
    </row>
    <row r="918" spans="9:10" hidden="1">
      <c r="I918" s="226" t="str">
        <f t="shared" si="32"/>
        <v/>
      </c>
      <c r="J918" s="226" t="str">
        <f t="shared" si="31"/>
        <v/>
      </c>
    </row>
    <row r="919" spans="9:10" hidden="1">
      <c r="I919" s="226" t="str">
        <f t="shared" si="32"/>
        <v/>
      </c>
      <c r="J919" s="226" t="str">
        <f t="shared" si="31"/>
        <v/>
      </c>
    </row>
    <row r="920" spans="9:10" hidden="1">
      <c r="I920" s="226" t="str">
        <f t="shared" si="32"/>
        <v/>
      </c>
      <c r="J920" s="226" t="str">
        <f t="shared" si="31"/>
        <v/>
      </c>
    </row>
    <row r="921" spans="9:10" hidden="1">
      <c r="I921" s="226" t="str">
        <f t="shared" si="32"/>
        <v/>
      </c>
      <c r="J921" s="226" t="str">
        <f t="shared" si="31"/>
        <v/>
      </c>
    </row>
    <row r="922" spans="9:10" hidden="1">
      <c r="I922" s="226" t="str">
        <f t="shared" si="32"/>
        <v/>
      </c>
      <c r="J922" s="226" t="str">
        <f t="shared" si="31"/>
        <v/>
      </c>
    </row>
    <row r="923" spans="9:10" hidden="1">
      <c r="I923" s="226" t="str">
        <f t="shared" si="32"/>
        <v/>
      </c>
      <c r="J923" s="226" t="str">
        <f t="shared" si="31"/>
        <v/>
      </c>
    </row>
    <row r="924" spans="9:10" hidden="1">
      <c r="I924" s="226" t="str">
        <f t="shared" si="32"/>
        <v/>
      </c>
      <c r="J924" s="226" t="str">
        <f t="shared" si="31"/>
        <v/>
      </c>
    </row>
    <row r="925" spans="9:10" hidden="1">
      <c r="I925" s="226" t="str">
        <f t="shared" si="32"/>
        <v/>
      </c>
      <c r="J925" s="226" t="str">
        <f t="shared" si="31"/>
        <v/>
      </c>
    </row>
    <row r="926" spans="9:10" hidden="1">
      <c r="I926" s="226" t="str">
        <f t="shared" si="32"/>
        <v/>
      </c>
      <c r="J926" s="226" t="str">
        <f t="shared" si="31"/>
        <v/>
      </c>
    </row>
    <row r="927" spans="9:10" hidden="1">
      <c r="I927" s="226" t="str">
        <f t="shared" si="32"/>
        <v/>
      </c>
      <c r="J927" s="226" t="str">
        <f t="shared" si="31"/>
        <v/>
      </c>
    </row>
    <row r="928" spans="9:10" hidden="1">
      <c r="I928" s="226" t="str">
        <f t="shared" si="32"/>
        <v/>
      </c>
      <c r="J928" s="226" t="str">
        <f t="shared" si="31"/>
        <v/>
      </c>
    </row>
    <row r="929" spans="9:10" hidden="1">
      <c r="I929" s="226" t="str">
        <f t="shared" si="32"/>
        <v/>
      </c>
      <c r="J929" s="226" t="str">
        <f t="shared" si="31"/>
        <v/>
      </c>
    </row>
    <row r="930" spans="9:10" hidden="1">
      <c r="I930" s="226" t="str">
        <f t="shared" si="32"/>
        <v/>
      </c>
      <c r="J930" s="226" t="str">
        <f t="shared" si="31"/>
        <v/>
      </c>
    </row>
    <row r="931" spans="9:10" hidden="1">
      <c r="I931" s="226" t="str">
        <f t="shared" si="32"/>
        <v/>
      </c>
      <c r="J931" s="226" t="str">
        <f t="shared" si="31"/>
        <v/>
      </c>
    </row>
    <row r="932" spans="9:10" hidden="1">
      <c r="I932" s="226" t="str">
        <f t="shared" si="32"/>
        <v/>
      </c>
      <c r="J932" s="226" t="str">
        <f t="shared" si="31"/>
        <v/>
      </c>
    </row>
    <row r="933" spans="9:10" hidden="1">
      <c r="I933" s="226" t="str">
        <f t="shared" si="32"/>
        <v/>
      </c>
      <c r="J933" s="226" t="str">
        <f t="shared" si="31"/>
        <v/>
      </c>
    </row>
    <row r="934" spans="9:10" hidden="1">
      <c r="I934" s="226" t="str">
        <f t="shared" si="32"/>
        <v/>
      </c>
      <c r="J934" s="226" t="str">
        <f t="shared" si="31"/>
        <v/>
      </c>
    </row>
    <row r="935" spans="9:10" hidden="1">
      <c r="I935" s="226" t="str">
        <f t="shared" si="32"/>
        <v/>
      </c>
      <c r="J935" s="226" t="str">
        <f t="shared" si="31"/>
        <v/>
      </c>
    </row>
    <row r="936" spans="9:10" hidden="1">
      <c r="I936" s="226" t="str">
        <f t="shared" si="32"/>
        <v/>
      </c>
      <c r="J936" s="226" t="str">
        <f t="shared" si="31"/>
        <v/>
      </c>
    </row>
    <row r="937" spans="9:10" hidden="1">
      <c r="I937" s="226" t="str">
        <f t="shared" si="32"/>
        <v/>
      </c>
      <c r="J937" s="226" t="str">
        <f t="shared" si="31"/>
        <v/>
      </c>
    </row>
    <row r="938" spans="9:10" hidden="1">
      <c r="I938" s="226" t="str">
        <f t="shared" si="32"/>
        <v/>
      </c>
      <c r="J938" s="226" t="str">
        <f t="shared" si="31"/>
        <v/>
      </c>
    </row>
    <row r="939" spans="9:10" hidden="1">
      <c r="I939" s="226" t="str">
        <f t="shared" si="32"/>
        <v/>
      </c>
      <c r="J939" s="226" t="str">
        <f t="shared" si="31"/>
        <v/>
      </c>
    </row>
    <row r="940" spans="9:10" hidden="1">
      <c r="I940" s="226" t="str">
        <f t="shared" si="32"/>
        <v/>
      </c>
      <c r="J940" s="226" t="str">
        <f t="shared" si="31"/>
        <v/>
      </c>
    </row>
    <row r="941" spans="9:10" hidden="1">
      <c r="I941" s="226" t="str">
        <f t="shared" si="32"/>
        <v/>
      </c>
      <c r="J941" s="226" t="str">
        <f t="shared" si="31"/>
        <v/>
      </c>
    </row>
    <row r="942" spans="9:10" hidden="1">
      <c r="I942" s="226" t="str">
        <f t="shared" si="32"/>
        <v/>
      </c>
      <c r="J942" s="226" t="str">
        <f t="shared" si="31"/>
        <v/>
      </c>
    </row>
    <row r="943" spans="9:10" hidden="1">
      <c r="I943" s="226" t="str">
        <f t="shared" si="32"/>
        <v/>
      </c>
      <c r="J943" s="226" t="str">
        <f t="shared" si="31"/>
        <v/>
      </c>
    </row>
    <row r="944" spans="9:10" hidden="1">
      <c r="I944" s="226" t="str">
        <f t="shared" si="32"/>
        <v/>
      </c>
      <c r="J944" s="226" t="str">
        <f t="shared" si="31"/>
        <v/>
      </c>
    </row>
    <row r="945" spans="9:10" hidden="1">
      <c r="I945" s="226" t="str">
        <f t="shared" si="32"/>
        <v/>
      </c>
      <c r="J945" s="226" t="str">
        <f t="shared" si="31"/>
        <v/>
      </c>
    </row>
    <row r="946" spans="9:10" hidden="1">
      <c r="I946" s="226" t="str">
        <f t="shared" si="32"/>
        <v/>
      </c>
      <c r="J946" s="226" t="str">
        <f t="shared" si="31"/>
        <v/>
      </c>
    </row>
    <row r="947" spans="9:10" hidden="1">
      <c r="I947" s="226" t="str">
        <f t="shared" si="32"/>
        <v/>
      </c>
      <c r="J947" s="226" t="str">
        <f t="shared" si="31"/>
        <v/>
      </c>
    </row>
    <row r="948" spans="9:10" hidden="1">
      <c r="I948" s="226" t="str">
        <f t="shared" si="32"/>
        <v/>
      </c>
      <c r="J948" s="226" t="str">
        <f t="shared" si="31"/>
        <v/>
      </c>
    </row>
    <row r="949" spans="9:10" hidden="1">
      <c r="I949" s="226" t="str">
        <f t="shared" si="32"/>
        <v/>
      </c>
      <c r="J949" s="226" t="str">
        <f t="shared" si="31"/>
        <v/>
      </c>
    </row>
    <row r="950" spans="9:10" hidden="1">
      <c r="I950" s="226" t="str">
        <f t="shared" si="32"/>
        <v/>
      </c>
      <c r="J950" s="226" t="str">
        <f t="shared" si="31"/>
        <v/>
      </c>
    </row>
    <row r="951" spans="9:10" hidden="1">
      <c r="I951" s="226" t="str">
        <f t="shared" si="32"/>
        <v/>
      </c>
      <c r="J951" s="226" t="str">
        <f t="shared" si="31"/>
        <v/>
      </c>
    </row>
    <row r="952" spans="9:10" hidden="1">
      <c r="I952" s="226" t="str">
        <f t="shared" si="32"/>
        <v/>
      </c>
      <c r="J952" s="226" t="str">
        <f t="shared" si="31"/>
        <v/>
      </c>
    </row>
    <row r="953" spans="9:10" hidden="1">
      <c r="I953" s="226" t="str">
        <f t="shared" si="32"/>
        <v/>
      </c>
      <c r="J953" s="226" t="str">
        <f t="shared" si="31"/>
        <v/>
      </c>
    </row>
    <row r="954" spans="9:10" hidden="1">
      <c r="I954" s="226" t="str">
        <f t="shared" si="32"/>
        <v/>
      </c>
      <c r="J954" s="226" t="str">
        <f t="shared" si="31"/>
        <v/>
      </c>
    </row>
    <row r="955" spans="9:10" hidden="1">
      <c r="I955" s="226" t="str">
        <f t="shared" si="32"/>
        <v/>
      </c>
      <c r="J955" s="226" t="str">
        <f t="shared" si="31"/>
        <v/>
      </c>
    </row>
    <row r="956" spans="9:10" hidden="1">
      <c r="I956" s="226" t="str">
        <f t="shared" si="32"/>
        <v/>
      </c>
      <c r="J956" s="226" t="str">
        <f t="shared" si="31"/>
        <v/>
      </c>
    </row>
    <row r="957" spans="9:10" hidden="1">
      <c r="I957" s="226" t="str">
        <f t="shared" si="32"/>
        <v/>
      </c>
      <c r="J957" s="226" t="str">
        <f t="shared" si="31"/>
        <v/>
      </c>
    </row>
    <row r="958" spans="9:10" hidden="1">
      <c r="I958" s="226" t="str">
        <f t="shared" si="32"/>
        <v/>
      </c>
      <c r="J958" s="226" t="str">
        <f t="shared" si="31"/>
        <v/>
      </c>
    </row>
    <row r="959" spans="9:10" hidden="1">
      <c r="I959" s="226" t="str">
        <f t="shared" si="32"/>
        <v/>
      </c>
      <c r="J959" s="226" t="str">
        <f t="shared" ref="J959:J1022" si="33">SUBSTITUTE(I959,".","")</f>
        <v/>
      </c>
    </row>
    <row r="960" spans="9:10" hidden="1">
      <c r="I960" s="226" t="str">
        <f t="shared" ref="I960:I1023" si="34">LEFT(L960,3)</f>
        <v/>
      </c>
      <c r="J960" s="226" t="str">
        <f t="shared" si="33"/>
        <v/>
      </c>
    </row>
    <row r="961" spans="9:10" hidden="1">
      <c r="I961" s="226" t="str">
        <f t="shared" si="34"/>
        <v/>
      </c>
      <c r="J961" s="226" t="str">
        <f t="shared" si="33"/>
        <v/>
      </c>
    </row>
    <row r="962" spans="9:10" hidden="1">
      <c r="I962" s="226" t="str">
        <f t="shared" si="34"/>
        <v/>
      </c>
      <c r="J962" s="226" t="str">
        <f t="shared" si="33"/>
        <v/>
      </c>
    </row>
    <row r="963" spans="9:10" hidden="1">
      <c r="I963" s="226" t="str">
        <f t="shared" si="34"/>
        <v/>
      </c>
      <c r="J963" s="226" t="str">
        <f t="shared" si="33"/>
        <v/>
      </c>
    </row>
    <row r="964" spans="9:10" hidden="1">
      <c r="I964" s="226" t="str">
        <f t="shared" si="34"/>
        <v/>
      </c>
      <c r="J964" s="226" t="str">
        <f t="shared" si="33"/>
        <v/>
      </c>
    </row>
    <row r="965" spans="9:10" hidden="1">
      <c r="I965" s="226" t="str">
        <f t="shared" si="34"/>
        <v/>
      </c>
      <c r="J965" s="226" t="str">
        <f t="shared" si="33"/>
        <v/>
      </c>
    </row>
    <row r="966" spans="9:10" hidden="1">
      <c r="I966" s="226" t="str">
        <f t="shared" si="34"/>
        <v/>
      </c>
      <c r="J966" s="226" t="str">
        <f t="shared" si="33"/>
        <v/>
      </c>
    </row>
    <row r="967" spans="9:10" hidden="1">
      <c r="I967" s="226" t="str">
        <f t="shared" si="34"/>
        <v/>
      </c>
      <c r="J967" s="226" t="str">
        <f t="shared" si="33"/>
        <v/>
      </c>
    </row>
    <row r="968" spans="9:10" hidden="1">
      <c r="I968" s="226" t="str">
        <f t="shared" si="34"/>
        <v/>
      </c>
      <c r="J968" s="226" t="str">
        <f t="shared" si="33"/>
        <v/>
      </c>
    </row>
    <row r="969" spans="9:10" hidden="1">
      <c r="I969" s="226" t="str">
        <f t="shared" si="34"/>
        <v/>
      </c>
      <c r="J969" s="226" t="str">
        <f t="shared" si="33"/>
        <v/>
      </c>
    </row>
    <row r="970" spans="9:10" hidden="1">
      <c r="I970" s="226" t="str">
        <f t="shared" si="34"/>
        <v/>
      </c>
      <c r="J970" s="226" t="str">
        <f t="shared" si="33"/>
        <v/>
      </c>
    </row>
    <row r="971" spans="9:10" hidden="1">
      <c r="I971" s="226" t="str">
        <f t="shared" si="34"/>
        <v/>
      </c>
      <c r="J971" s="226" t="str">
        <f t="shared" si="33"/>
        <v/>
      </c>
    </row>
    <row r="972" spans="9:10" hidden="1">
      <c r="I972" s="226" t="str">
        <f t="shared" si="34"/>
        <v/>
      </c>
      <c r="J972" s="226" t="str">
        <f t="shared" si="33"/>
        <v/>
      </c>
    </row>
    <row r="973" spans="9:10" hidden="1">
      <c r="I973" s="226" t="str">
        <f t="shared" si="34"/>
        <v/>
      </c>
      <c r="J973" s="226" t="str">
        <f t="shared" si="33"/>
        <v/>
      </c>
    </row>
    <row r="974" spans="9:10" hidden="1">
      <c r="I974" s="226" t="str">
        <f t="shared" si="34"/>
        <v/>
      </c>
      <c r="J974" s="226" t="str">
        <f t="shared" si="33"/>
        <v/>
      </c>
    </row>
    <row r="975" spans="9:10" hidden="1">
      <c r="I975" s="226" t="str">
        <f t="shared" si="34"/>
        <v/>
      </c>
      <c r="J975" s="226" t="str">
        <f t="shared" si="33"/>
        <v/>
      </c>
    </row>
    <row r="976" spans="9:10" hidden="1">
      <c r="I976" s="226" t="str">
        <f t="shared" si="34"/>
        <v/>
      </c>
      <c r="J976" s="226" t="str">
        <f t="shared" si="33"/>
        <v/>
      </c>
    </row>
    <row r="977" spans="9:10" hidden="1">
      <c r="I977" s="226" t="str">
        <f t="shared" si="34"/>
        <v/>
      </c>
      <c r="J977" s="226" t="str">
        <f t="shared" si="33"/>
        <v/>
      </c>
    </row>
    <row r="978" spans="9:10" hidden="1">
      <c r="I978" s="226" t="str">
        <f t="shared" si="34"/>
        <v/>
      </c>
      <c r="J978" s="226" t="str">
        <f t="shared" si="33"/>
        <v/>
      </c>
    </row>
    <row r="979" spans="9:10" hidden="1">
      <c r="I979" s="226" t="str">
        <f t="shared" si="34"/>
        <v/>
      </c>
      <c r="J979" s="226" t="str">
        <f t="shared" si="33"/>
        <v/>
      </c>
    </row>
    <row r="980" spans="9:10" hidden="1">
      <c r="I980" s="226" t="str">
        <f t="shared" si="34"/>
        <v/>
      </c>
      <c r="J980" s="226" t="str">
        <f t="shared" si="33"/>
        <v/>
      </c>
    </row>
    <row r="981" spans="9:10" hidden="1">
      <c r="I981" s="226" t="str">
        <f t="shared" si="34"/>
        <v/>
      </c>
      <c r="J981" s="226" t="str">
        <f t="shared" si="33"/>
        <v/>
      </c>
    </row>
    <row r="982" spans="9:10" hidden="1">
      <c r="I982" s="226" t="str">
        <f t="shared" si="34"/>
        <v/>
      </c>
      <c r="J982" s="226" t="str">
        <f t="shared" si="33"/>
        <v/>
      </c>
    </row>
    <row r="983" spans="9:10" hidden="1">
      <c r="I983" s="226" t="str">
        <f t="shared" si="34"/>
        <v/>
      </c>
      <c r="J983" s="226" t="str">
        <f t="shared" si="33"/>
        <v/>
      </c>
    </row>
    <row r="984" spans="9:10" hidden="1">
      <c r="I984" s="226" t="str">
        <f t="shared" si="34"/>
        <v/>
      </c>
      <c r="J984" s="226" t="str">
        <f t="shared" si="33"/>
        <v/>
      </c>
    </row>
    <row r="985" spans="9:10" hidden="1">
      <c r="I985" s="226" t="str">
        <f t="shared" si="34"/>
        <v/>
      </c>
      <c r="J985" s="226" t="str">
        <f t="shared" si="33"/>
        <v/>
      </c>
    </row>
    <row r="986" spans="9:10" hidden="1">
      <c r="I986" s="226" t="str">
        <f t="shared" si="34"/>
        <v/>
      </c>
      <c r="J986" s="226" t="str">
        <f t="shared" si="33"/>
        <v/>
      </c>
    </row>
    <row r="987" spans="9:10" hidden="1">
      <c r="I987" s="226" t="str">
        <f t="shared" si="34"/>
        <v/>
      </c>
      <c r="J987" s="226" t="str">
        <f t="shared" si="33"/>
        <v/>
      </c>
    </row>
    <row r="988" spans="9:10" hidden="1">
      <c r="I988" s="226" t="str">
        <f t="shared" si="34"/>
        <v/>
      </c>
      <c r="J988" s="226" t="str">
        <f t="shared" si="33"/>
        <v/>
      </c>
    </row>
    <row r="989" spans="9:10" hidden="1">
      <c r="I989" s="226" t="str">
        <f t="shared" si="34"/>
        <v/>
      </c>
      <c r="J989" s="226" t="str">
        <f t="shared" si="33"/>
        <v/>
      </c>
    </row>
    <row r="990" spans="9:10" hidden="1">
      <c r="I990" s="226" t="str">
        <f t="shared" si="34"/>
        <v/>
      </c>
      <c r="J990" s="226" t="str">
        <f t="shared" si="33"/>
        <v/>
      </c>
    </row>
    <row r="991" spans="9:10" hidden="1">
      <c r="I991" s="226" t="str">
        <f t="shared" si="34"/>
        <v/>
      </c>
      <c r="J991" s="226" t="str">
        <f t="shared" si="33"/>
        <v/>
      </c>
    </row>
    <row r="992" spans="9:10" hidden="1">
      <c r="I992" s="226" t="str">
        <f t="shared" si="34"/>
        <v/>
      </c>
      <c r="J992" s="226" t="str">
        <f t="shared" si="33"/>
        <v/>
      </c>
    </row>
    <row r="993" spans="9:10" hidden="1">
      <c r="I993" s="226" t="str">
        <f t="shared" si="34"/>
        <v/>
      </c>
      <c r="J993" s="226" t="str">
        <f t="shared" si="33"/>
        <v/>
      </c>
    </row>
    <row r="994" spans="9:10" hidden="1">
      <c r="I994" s="226" t="str">
        <f t="shared" si="34"/>
        <v/>
      </c>
      <c r="J994" s="226" t="str">
        <f t="shared" si="33"/>
        <v/>
      </c>
    </row>
    <row r="995" spans="9:10" hidden="1">
      <c r="I995" s="226" t="str">
        <f t="shared" si="34"/>
        <v/>
      </c>
      <c r="J995" s="226" t="str">
        <f t="shared" si="33"/>
        <v/>
      </c>
    </row>
    <row r="996" spans="9:10" hidden="1">
      <c r="I996" s="226" t="str">
        <f t="shared" si="34"/>
        <v/>
      </c>
      <c r="J996" s="226" t="str">
        <f t="shared" si="33"/>
        <v/>
      </c>
    </row>
    <row r="997" spans="9:10" hidden="1">
      <c r="I997" s="226" t="str">
        <f t="shared" si="34"/>
        <v/>
      </c>
      <c r="J997" s="226" t="str">
        <f t="shared" si="33"/>
        <v/>
      </c>
    </row>
    <row r="998" spans="9:10" hidden="1">
      <c r="I998" s="226" t="str">
        <f t="shared" si="34"/>
        <v/>
      </c>
      <c r="J998" s="226" t="str">
        <f t="shared" si="33"/>
        <v/>
      </c>
    </row>
    <row r="999" spans="9:10" hidden="1">
      <c r="I999" s="226" t="str">
        <f t="shared" si="34"/>
        <v/>
      </c>
      <c r="J999" s="226" t="str">
        <f t="shared" si="33"/>
        <v/>
      </c>
    </row>
    <row r="1000" spans="9:10" hidden="1">
      <c r="I1000" s="226" t="str">
        <f t="shared" si="34"/>
        <v/>
      </c>
      <c r="J1000" s="226" t="str">
        <f t="shared" si="33"/>
        <v/>
      </c>
    </row>
    <row r="1001" spans="9:10" hidden="1">
      <c r="I1001" s="226" t="str">
        <f t="shared" si="34"/>
        <v/>
      </c>
      <c r="J1001" s="226" t="str">
        <f t="shared" si="33"/>
        <v/>
      </c>
    </row>
    <row r="1002" spans="9:10" hidden="1">
      <c r="I1002" s="226" t="str">
        <f t="shared" si="34"/>
        <v/>
      </c>
      <c r="J1002" s="226" t="str">
        <f t="shared" si="33"/>
        <v/>
      </c>
    </row>
    <row r="1003" spans="9:10" hidden="1">
      <c r="I1003" s="226" t="str">
        <f t="shared" si="34"/>
        <v/>
      </c>
      <c r="J1003" s="226" t="str">
        <f t="shared" si="33"/>
        <v/>
      </c>
    </row>
    <row r="1004" spans="9:10" hidden="1">
      <c r="I1004" s="226" t="str">
        <f t="shared" si="34"/>
        <v/>
      </c>
      <c r="J1004" s="226" t="str">
        <f t="shared" si="33"/>
        <v/>
      </c>
    </row>
    <row r="1005" spans="9:10" hidden="1">
      <c r="I1005" s="226" t="str">
        <f t="shared" si="34"/>
        <v/>
      </c>
      <c r="J1005" s="226" t="str">
        <f t="shared" si="33"/>
        <v/>
      </c>
    </row>
    <row r="1006" spans="9:10" hidden="1">
      <c r="I1006" s="226" t="str">
        <f t="shared" si="34"/>
        <v/>
      </c>
      <c r="J1006" s="226" t="str">
        <f t="shared" si="33"/>
        <v/>
      </c>
    </row>
    <row r="1007" spans="9:10" hidden="1">
      <c r="I1007" s="226" t="str">
        <f t="shared" si="34"/>
        <v/>
      </c>
      <c r="J1007" s="226" t="str">
        <f t="shared" si="33"/>
        <v/>
      </c>
    </row>
    <row r="1008" spans="9:10" hidden="1">
      <c r="I1008" s="226" t="str">
        <f t="shared" si="34"/>
        <v/>
      </c>
      <c r="J1008" s="226" t="str">
        <f t="shared" si="33"/>
        <v/>
      </c>
    </row>
    <row r="1009" spans="9:10" hidden="1">
      <c r="I1009" s="226" t="str">
        <f t="shared" si="34"/>
        <v/>
      </c>
      <c r="J1009" s="226" t="str">
        <f t="shared" si="33"/>
        <v/>
      </c>
    </row>
    <row r="1010" spans="9:10" hidden="1">
      <c r="I1010" s="226" t="str">
        <f t="shared" si="34"/>
        <v/>
      </c>
      <c r="J1010" s="226" t="str">
        <f t="shared" si="33"/>
        <v/>
      </c>
    </row>
    <row r="1011" spans="9:10" hidden="1">
      <c r="I1011" s="226" t="str">
        <f t="shared" si="34"/>
        <v/>
      </c>
      <c r="J1011" s="226" t="str">
        <f t="shared" si="33"/>
        <v/>
      </c>
    </row>
    <row r="1012" spans="9:10" hidden="1">
      <c r="I1012" s="226" t="str">
        <f t="shared" si="34"/>
        <v/>
      </c>
      <c r="J1012" s="226" t="str">
        <f t="shared" si="33"/>
        <v/>
      </c>
    </row>
    <row r="1013" spans="9:10" hidden="1">
      <c r="I1013" s="226" t="str">
        <f t="shared" si="34"/>
        <v/>
      </c>
      <c r="J1013" s="226" t="str">
        <f t="shared" si="33"/>
        <v/>
      </c>
    </row>
    <row r="1014" spans="9:10" hidden="1">
      <c r="I1014" s="226" t="str">
        <f t="shared" si="34"/>
        <v/>
      </c>
      <c r="J1014" s="226" t="str">
        <f t="shared" si="33"/>
        <v/>
      </c>
    </row>
    <row r="1015" spans="9:10" hidden="1">
      <c r="I1015" s="226" t="str">
        <f t="shared" si="34"/>
        <v/>
      </c>
      <c r="J1015" s="226" t="str">
        <f t="shared" si="33"/>
        <v/>
      </c>
    </row>
    <row r="1016" spans="9:10" hidden="1">
      <c r="I1016" s="226" t="str">
        <f t="shared" si="34"/>
        <v/>
      </c>
      <c r="J1016" s="226" t="str">
        <f t="shared" si="33"/>
        <v/>
      </c>
    </row>
    <row r="1017" spans="9:10" hidden="1">
      <c r="I1017" s="226" t="str">
        <f t="shared" si="34"/>
        <v/>
      </c>
      <c r="J1017" s="226" t="str">
        <f t="shared" si="33"/>
        <v/>
      </c>
    </row>
    <row r="1018" spans="9:10" hidden="1">
      <c r="I1018" s="226" t="str">
        <f t="shared" si="34"/>
        <v/>
      </c>
      <c r="J1018" s="226" t="str">
        <f t="shared" si="33"/>
        <v/>
      </c>
    </row>
    <row r="1019" spans="9:10" hidden="1">
      <c r="I1019" s="226" t="str">
        <f t="shared" si="34"/>
        <v/>
      </c>
      <c r="J1019" s="226" t="str">
        <f t="shared" si="33"/>
        <v/>
      </c>
    </row>
    <row r="1020" spans="9:10" hidden="1">
      <c r="I1020" s="226" t="str">
        <f t="shared" si="34"/>
        <v/>
      </c>
      <c r="J1020" s="226" t="str">
        <f t="shared" si="33"/>
        <v/>
      </c>
    </row>
    <row r="1021" spans="9:10" hidden="1">
      <c r="I1021" s="226" t="str">
        <f t="shared" si="34"/>
        <v/>
      </c>
      <c r="J1021" s="226" t="str">
        <f t="shared" si="33"/>
        <v/>
      </c>
    </row>
    <row r="1022" spans="9:10" hidden="1">
      <c r="I1022" s="226" t="str">
        <f t="shared" si="34"/>
        <v/>
      </c>
      <c r="J1022" s="226" t="str">
        <f t="shared" si="33"/>
        <v/>
      </c>
    </row>
    <row r="1023" spans="9:10" hidden="1">
      <c r="I1023" s="226" t="str">
        <f t="shared" si="34"/>
        <v/>
      </c>
      <c r="J1023" s="226" t="str">
        <f t="shared" ref="J1023:J1086" si="35">SUBSTITUTE(I1023,".","")</f>
        <v/>
      </c>
    </row>
    <row r="1024" spans="9:10" hidden="1">
      <c r="I1024" s="226" t="str">
        <f t="shared" ref="I1024:I1087" si="36">LEFT(L1024,3)</f>
        <v/>
      </c>
      <c r="J1024" s="226" t="str">
        <f t="shared" si="35"/>
        <v/>
      </c>
    </row>
    <row r="1025" spans="9:10" hidden="1">
      <c r="I1025" s="226" t="str">
        <f t="shared" si="36"/>
        <v/>
      </c>
      <c r="J1025" s="226" t="str">
        <f t="shared" si="35"/>
        <v/>
      </c>
    </row>
    <row r="1026" spans="9:10" hidden="1">
      <c r="I1026" s="226" t="str">
        <f t="shared" si="36"/>
        <v/>
      </c>
      <c r="J1026" s="226" t="str">
        <f t="shared" si="35"/>
        <v/>
      </c>
    </row>
    <row r="1027" spans="9:10" hidden="1">
      <c r="I1027" s="226" t="str">
        <f t="shared" si="36"/>
        <v/>
      </c>
      <c r="J1027" s="226" t="str">
        <f t="shared" si="35"/>
        <v/>
      </c>
    </row>
    <row r="1028" spans="9:10" hidden="1">
      <c r="I1028" s="226" t="str">
        <f t="shared" si="36"/>
        <v/>
      </c>
      <c r="J1028" s="226" t="str">
        <f t="shared" si="35"/>
        <v/>
      </c>
    </row>
    <row r="1029" spans="9:10" hidden="1">
      <c r="I1029" s="226" t="str">
        <f t="shared" si="36"/>
        <v/>
      </c>
      <c r="J1029" s="226" t="str">
        <f t="shared" si="35"/>
        <v/>
      </c>
    </row>
    <row r="1030" spans="9:10" hidden="1">
      <c r="I1030" s="226" t="str">
        <f t="shared" si="36"/>
        <v/>
      </c>
      <c r="J1030" s="226" t="str">
        <f t="shared" si="35"/>
        <v/>
      </c>
    </row>
    <row r="1031" spans="9:10" hidden="1">
      <c r="I1031" s="226" t="str">
        <f t="shared" si="36"/>
        <v/>
      </c>
      <c r="J1031" s="226" t="str">
        <f t="shared" si="35"/>
        <v/>
      </c>
    </row>
    <row r="1032" spans="9:10" hidden="1">
      <c r="I1032" s="226" t="str">
        <f t="shared" si="36"/>
        <v/>
      </c>
      <c r="J1032" s="226" t="str">
        <f t="shared" si="35"/>
        <v/>
      </c>
    </row>
    <row r="1033" spans="9:10" hidden="1">
      <c r="I1033" s="226" t="str">
        <f t="shared" si="36"/>
        <v/>
      </c>
      <c r="J1033" s="226" t="str">
        <f t="shared" si="35"/>
        <v/>
      </c>
    </row>
    <row r="1034" spans="9:10" hidden="1">
      <c r="I1034" s="226" t="str">
        <f t="shared" si="36"/>
        <v/>
      </c>
      <c r="J1034" s="226" t="str">
        <f t="shared" si="35"/>
        <v/>
      </c>
    </row>
    <row r="1035" spans="9:10" hidden="1">
      <c r="I1035" s="226" t="str">
        <f t="shared" si="36"/>
        <v/>
      </c>
      <c r="J1035" s="226" t="str">
        <f t="shared" si="35"/>
        <v/>
      </c>
    </row>
    <row r="1036" spans="9:10" hidden="1">
      <c r="I1036" s="226" t="str">
        <f t="shared" si="36"/>
        <v/>
      </c>
      <c r="J1036" s="226" t="str">
        <f t="shared" si="35"/>
        <v/>
      </c>
    </row>
    <row r="1037" spans="9:10" hidden="1">
      <c r="I1037" s="226" t="str">
        <f t="shared" si="36"/>
        <v/>
      </c>
      <c r="J1037" s="226" t="str">
        <f t="shared" si="35"/>
        <v/>
      </c>
    </row>
    <row r="1038" spans="9:10" hidden="1">
      <c r="I1038" s="226" t="str">
        <f t="shared" si="36"/>
        <v/>
      </c>
      <c r="J1038" s="226" t="str">
        <f t="shared" si="35"/>
        <v/>
      </c>
    </row>
    <row r="1039" spans="9:10" hidden="1">
      <c r="I1039" s="226" t="str">
        <f t="shared" si="36"/>
        <v/>
      </c>
      <c r="J1039" s="226" t="str">
        <f t="shared" si="35"/>
        <v/>
      </c>
    </row>
    <row r="1040" spans="9:10" hidden="1">
      <c r="I1040" s="226" t="str">
        <f t="shared" si="36"/>
        <v/>
      </c>
      <c r="J1040" s="226" t="str">
        <f t="shared" si="35"/>
        <v/>
      </c>
    </row>
    <row r="1041" spans="9:10" hidden="1">
      <c r="I1041" s="226" t="str">
        <f t="shared" si="36"/>
        <v/>
      </c>
      <c r="J1041" s="226" t="str">
        <f t="shared" si="35"/>
        <v/>
      </c>
    </row>
    <row r="1042" spans="9:10" hidden="1">
      <c r="I1042" s="226" t="str">
        <f t="shared" si="36"/>
        <v/>
      </c>
      <c r="J1042" s="226" t="str">
        <f t="shared" si="35"/>
        <v/>
      </c>
    </row>
    <row r="1043" spans="9:10" hidden="1">
      <c r="I1043" s="226" t="str">
        <f t="shared" si="36"/>
        <v/>
      </c>
      <c r="J1043" s="226" t="str">
        <f t="shared" si="35"/>
        <v/>
      </c>
    </row>
    <row r="1044" spans="9:10" hidden="1">
      <c r="I1044" s="226" t="str">
        <f t="shared" si="36"/>
        <v/>
      </c>
      <c r="J1044" s="226" t="str">
        <f t="shared" si="35"/>
        <v/>
      </c>
    </row>
    <row r="1045" spans="9:10" hidden="1">
      <c r="I1045" s="226" t="str">
        <f t="shared" si="36"/>
        <v/>
      </c>
      <c r="J1045" s="226" t="str">
        <f t="shared" si="35"/>
        <v/>
      </c>
    </row>
    <row r="1046" spans="9:10" hidden="1">
      <c r="I1046" s="226" t="str">
        <f t="shared" si="36"/>
        <v/>
      </c>
      <c r="J1046" s="226" t="str">
        <f t="shared" si="35"/>
        <v/>
      </c>
    </row>
    <row r="1047" spans="9:10" hidden="1">
      <c r="I1047" s="226" t="str">
        <f t="shared" si="36"/>
        <v/>
      </c>
      <c r="J1047" s="226" t="str">
        <f t="shared" si="35"/>
        <v/>
      </c>
    </row>
    <row r="1048" spans="9:10" hidden="1">
      <c r="I1048" s="226" t="str">
        <f t="shared" si="36"/>
        <v/>
      </c>
      <c r="J1048" s="226" t="str">
        <f t="shared" si="35"/>
        <v/>
      </c>
    </row>
    <row r="1049" spans="9:10" hidden="1">
      <c r="I1049" s="226" t="str">
        <f t="shared" si="36"/>
        <v/>
      </c>
      <c r="J1049" s="226" t="str">
        <f t="shared" si="35"/>
        <v/>
      </c>
    </row>
    <row r="1050" spans="9:10" hidden="1">
      <c r="I1050" s="226" t="str">
        <f t="shared" si="36"/>
        <v/>
      </c>
      <c r="J1050" s="226" t="str">
        <f t="shared" si="35"/>
        <v/>
      </c>
    </row>
    <row r="1051" spans="9:10" hidden="1">
      <c r="I1051" s="226" t="str">
        <f t="shared" si="36"/>
        <v/>
      </c>
      <c r="J1051" s="226" t="str">
        <f t="shared" si="35"/>
        <v/>
      </c>
    </row>
    <row r="1052" spans="9:10" hidden="1">
      <c r="I1052" s="226" t="str">
        <f t="shared" si="36"/>
        <v/>
      </c>
      <c r="J1052" s="226" t="str">
        <f t="shared" si="35"/>
        <v/>
      </c>
    </row>
    <row r="1053" spans="9:10" hidden="1">
      <c r="I1053" s="226" t="str">
        <f t="shared" si="36"/>
        <v/>
      </c>
      <c r="J1053" s="226" t="str">
        <f t="shared" si="35"/>
        <v/>
      </c>
    </row>
    <row r="1054" spans="9:10" hidden="1">
      <c r="I1054" s="226" t="str">
        <f t="shared" si="36"/>
        <v/>
      </c>
      <c r="J1054" s="226" t="str">
        <f t="shared" si="35"/>
        <v/>
      </c>
    </row>
    <row r="1055" spans="9:10" hidden="1">
      <c r="I1055" s="226" t="str">
        <f t="shared" si="36"/>
        <v/>
      </c>
      <c r="J1055" s="226" t="str">
        <f t="shared" si="35"/>
        <v/>
      </c>
    </row>
    <row r="1056" spans="9:10" hidden="1">
      <c r="I1056" s="226" t="str">
        <f t="shared" si="36"/>
        <v/>
      </c>
      <c r="J1056" s="226" t="str">
        <f t="shared" si="35"/>
        <v/>
      </c>
    </row>
    <row r="1057" spans="9:10" hidden="1">
      <c r="I1057" s="226" t="str">
        <f t="shared" si="36"/>
        <v/>
      </c>
      <c r="J1057" s="226" t="str">
        <f t="shared" si="35"/>
        <v/>
      </c>
    </row>
    <row r="1058" spans="9:10" hidden="1">
      <c r="I1058" s="226" t="str">
        <f t="shared" si="36"/>
        <v/>
      </c>
      <c r="J1058" s="226" t="str">
        <f t="shared" si="35"/>
        <v/>
      </c>
    </row>
    <row r="1059" spans="9:10" hidden="1">
      <c r="I1059" s="226" t="str">
        <f t="shared" si="36"/>
        <v/>
      </c>
      <c r="J1059" s="226" t="str">
        <f t="shared" si="35"/>
        <v/>
      </c>
    </row>
    <row r="1060" spans="9:10" hidden="1">
      <c r="I1060" s="226" t="str">
        <f t="shared" si="36"/>
        <v/>
      </c>
      <c r="J1060" s="226" t="str">
        <f t="shared" si="35"/>
        <v/>
      </c>
    </row>
    <row r="1061" spans="9:10" hidden="1">
      <c r="I1061" s="226" t="str">
        <f t="shared" si="36"/>
        <v/>
      </c>
      <c r="J1061" s="226" t="str">
        <f t="shared" si="35"/>
        <v/>
      </c>
    </row>
    <row r="1062" spans="9:10" hidden="1">
      <c r="I1062" s="226" t="str">
        <f t="shared" si="36"/>
        <v/>
      </c>
      <c r="J1062" s="226" t="str">
        <f t="shared" si="35"/>
        <v/>
      </c>
    </row>
    <row r="1063" spans="9:10" hidden="1">
      <c r="I1063" s="226" t="str">
        <f t="shared" si="36"/>
        <v/>
      </c>
      <c r="J1063" s="226" t="str">
        <f t="shared" si="35"/>
        <v/>
      </c>
    </row>
    <row r="1064" spans="9:10" hidden="1">
      <c r="I1064" s="226" t="str">
        <f t="shared" si="36"/>
        <v/>
      </c>
      <c r="J1064" s="226" t="str">
        <f t="shared" si="35"/>
        <v/>
      </c>
    </row>
    <row r="1065" spans="9:10" hidden="1">
      <c r="I1065" s="226" t="str">
        <f t="shared" si="36"/>
        <v/>
      </c>
      <c r="J1065" s="226" t="str">
        <f t="shared" si="35"/>
        <v/>
      </c>
    </row>
    <row r="1066" spans="9:10" hidden="1">
      <c r="I1066" s="226" t="str">
        <f t="shared" si="36"/>
        <v/>
      </c>
      <c r="J1066" s="226" t="str">
        <f t="shared" si="35"/>
        <v/>
      </c>
    </row>
    <row r="1067" spans="9:10" hidden="1">
      <c r="I1067" s="226" t="str">
        <f t="shared" si="36"/>
        <v/>
      </c>
      <c r="J1067" s="226" t="str">
        <f t="shared" si="35"/>
        <v/>
      </c>
    </row>
    <row r="1068" spans="9:10" hidden="1">
      <c r="I1068" s="226" t="str">
        <f t="shared" si="36"/>
        <v/>
      </c>
      <c r="J1068" s="226" t="str">
        <f t="shared" si="35"/>
        <v/>
      </c>
    </row>
    <row r="1069" spans="9:10" hidden="1">
      <c r="I1069" s="226" t="str">
        <f t="shared" si="36"/>
        <v/>
      </c>
      <c r="J1069" s="226" t="str">
        <f t="shared" si="35"/>
        <v/>
      </c>
    </row>
    <row r="1070" spans="9:10" hidden="1">
      <c r="I1070" s="226" t="str">
        <f t="shared" si="36"/>
        <v/>
      </c>
      <c r="J1070" s="226" t="str">
        <f t="shared" si="35"/>
        <v/>
      </c>
    </row>
    <row r="1071" spans="9:10" hidden="1">
      <c r="I1071" s="226" t="str">
        <f t="shared" si="36"/>
        <v/>
      </c>
      <c r="J1071" s="226" t="str">
        <f t="shared" si="35"/>
        <v/>
      </c>
    </row>
    <row r="1072" spans="9:10" hidden="1">
      <c r="I1072" s="226" t="str">
        <f t="shared" si="36"/>
        <v/>
      </c>
      <c r="J1072" s="226" t="str">
        <f t="shared" si="35"/>
        <v/>
      </c>
    </row>
    <row r="1073" spans="9:10" hidden="1">
      <c r="I1073" s="226" t="str">
        <f t="shared" si="36"/>
        <v/>
      </c>
      <c r="J1073" s="226" t="str">
        <f t="shared" si="35"/>
        <v/>
      </c>
    </row>
    <row r="1074" spans="9:10" hidden="1">
      <c r="I1074" s="226" t="str">
        <f t="shared" si="36"/>
        <v/>
      </c>
      <c r="J1074" s="226" t="str">
        <f t="shared" si="35"/>
        <v/>
      </c>
    </row>
    <row r="1075" spans="9:10" hidden="1">
      <c r="I1075" s="226" t="str">
        <f t="shared" si="36"/>
        <v/>
      </c>
      <c r="J1075" s="226" t="str">
        <f t="shared" si="35"/>
        <v/>
      </c>
    </row>
    <row r="1076" spans="9:10" hidden="1">
      <c r="I1076" s="226" t="str">
        <f t="shared" si="36"/>
        <v/>
      </c>
      <c r="J1076" s="226" t="str">
        <f t="shared" si="35"/>
        <v/>
      </c>
    </row>
    <row r="1077" spans="9:10" hidden="1">
      <c r="I1077" s="226" t="str">
        <f t="shared" si="36"/>
        <v/>
      </c>
      <c r="J1077" s="226" t="str">
        <f t="shared" si="35"/>
        <v/>
      </c>
    </row>
    <row r="1078" spans="9:10" hidden="1">
      <c r="I1078" s="226" t="str">
        <f t="shared" si="36"/>
        <v/>
      </c>
      <c r="J1078" s="226" t="str">
        <f t="shared" si="35"/>
        <v/>
      </c>
    </row>
    <row r="1079" spans="9:10" hidden="1">
      <c r="I1079" s="226" t="str">
        <f t="shared" si="36"/>
        <v/>
      </c>
      <c r="J1079" s="226" t="str">
        <f t="shared" si="35"/>
        <v/>
      </c>
    </row>
    <row r="1080" spans="9:10" hidden="1">
      <c r="I1080" s="226" t="str">
        <f t="shared" si="36"/>
        <v/>
      </c>
      <c r="J1080" s="226" t="str">
        <f t="shared" si="35"/>
        <v/>
      </c>
    </row>
    <row r="1081" spans="9:10" hidden="1">
      <c r="I1081" s="226" t="str">
        <f t="shared" si="36"/>
        <v/>
      </c>
      <c r="J1081" s="226" t="str">
        <f t="shared" si="35"/>
        <v/>
      </c>
    </row>
    <row r="1082" spans="9:10" hidden="1">
      <c r="I1082" s="226" t="str">
        <f t="shared" si="36"/>
        <v/>
      </c>
      <c r="J1082" s="226" t="str">
        <f t="shared" si="35"/>
        <v/>
      </c>
    </row>
    <row r="1083" spans="9:10" hidden="1">
      <c r="I1083" s="226" t="str">
        <f t="shared" si="36"/>
        <v/>
      </c>
      <c r="J1083" s="226" t="str">
        <f t="shared" si="35"/>
        <v/>
      </c>
    </row>
    <row r="1084" spans="9:10" hidden="1">
      <c r="I1084" s="226" t="str">
        <f t="shared" si="36"/>
        <v/>
      </c>
      <c r="J1084" s="226" t="str">
        <f t="shared" si="35"/>
        <v/>
      </c>
    </row>
    <row r="1085" spans="9:10" hidden="1">
      <c r="I1085" s="226" t="str">
        <f t="shared" si="36"/>
        <v/>
      </c>
      <c r="J1085" s="226" t="str">
        <f t="shared" si="35"/>
        <v/>
      </c>
    </row>
    <row r="1086" spans="9:10" hidden="1">
      <c r="I1086" s="226" t="str">
        <f t="shared" si="36"/>
        <v/>
      </c>
      <c r="J1086" s="226" t="str">
        <f t="shared" si="35"/>
        <v/>
      </c>
    </row>
    <row r="1087" spans="9:10" hidden="1">
      <c r="I1087" s="226" t="str">
        <f t="shared" si="36"/>
        <v/>
      </c>
      <c r="J1087" s="226" t="str">
        <f t="shared" ref="J1087:J1150" si="37">SUBSTITUTE(I1087,".","")</f>
        <v/>
      </c>
    </row>
    <row r="1088" spans="9:10" hidden="1">
      <c r="I1088" s="226" t="str">
        <f t="shared" ref="I1088:I1151" si="38">LEFT(L1088,3)</f>
        <v/>
      </c>
      <c r="J1088" s="226" t="str">
        <f t="shared" si="37"/>
        <v/>
      </c>
    </row>
    <row r="1089" spans="9:10" hidden="1">
      <c r="I1089" s="226" t="str">
        <f t="shared" si="38"/>
        <v/>
      </c>
      <c r="J1089" s="226" t="str">
        <f t="shared" si="37"/>
        <v/>
      </c>
    </row>
    <row r="1090" spans="9:10" hidden="1">
      <c r="I1090" s="226" t="str">
        <f t="shared" si="38"/>
        <v/>
      </c>
      <c r="J1090" s="226" t="str">
        <f t="shared" si="37"/>
        <v/>
      </c>
    </row>
    <row r="1091" spans="9:10" hidden="1">
      <c r="I1091" s="226" t="str">
        <f t="shared" si="38"/>
        <v/>
      </c>
      <c r="J1091" s="226" t="str">
        <f t="shared" si="37"/>
        <v/>
      </c>
    </row>
    <row r="1092" spans="9:10" hidden="1">
      <c r="I1092" s="226" t="str">
        <f t="shared" si="38"/>
        <v/>
      </c>
      <c r="J1092" s="226" t="str">
        <f t="shared" si="37"/>
        <v/>
      </c>
    </row>
    <row r="1093" spans="9:10" hidden="1">
      <c r="I1093" s="226" t="str">
        <f t="shared" si="38"/>
        <v/>
      </c>
      <c r="J1093" s="226" t="str">
        <f t="shared" si="37"/>
        <v/>
      </c>
    </row>
    <row r="1094" spans="9:10" hidden="1">
      <c r="I1094" s="226" t="str">
        <f t="shared" si="38"/>
        <v/>
      </c>
      <c r="J1094" s="226" t="str">
        <f t="shared" si="37"/>
        <v/>
      </c>
    </row>
    <row r="1095" spans="9:10" hidden="1">
      <c r="I1095" s="226" t="str">
        <f t="shared" si="38"/>
        <v/>
      </c>
      <c r="J1095" s="226" t="str">
        <f t="shared" si="37"/>
        <v/>
      </c>
    </row>
    <row r="1096" spans="9:10" hidden="1">
      <c r="I1096" s="226" t="str">
        <f t="shared" si="38"/>
        <v/>
      </c>
      <c r="J1096" s="226" t="str">
        <f t="shared" si="37"/>
        <v/>
      </c>
    </row>
    <row r="1097" spans="9:10" hidden="1">
      <c r="I1097" s="226" t="str">
        <f t="shared" si="38"/>
        <v/>
      </c>
      <c r="J1097" s="226" t="str">
        <f t="shared" si="37"/>
        <v/>
      </c>
    </row>
    <row r="1098" spans="9:10" hidden="1">
      <c r="I1098" s="226" t="str">
        <f t="shared" si="38"/>
        <v/>
      </c>
      <c r="J1098" s="226" t="str">
        <f t="shared" si="37"/>
        <v/>
      </c>
    </row>
    <row r="1099" spans="9:10" hidden="1">
      <c r="I1099" s="226" t="str">
        <f t="shared" si="38"/>
        <v/>
      </c>
      <c r="J1099" s="226" t="str">
        <f t="shared" si="37"/>
        <v/>
      </c>
    </row>
    <row r="1100" spans="9:10" hidden="1">
      <c r="I1100" s="226" t="str">
        <f t="shared" si="38"/>
        <v/>
      </c>
      <c r="J1100" s="226" t="str">
        <f t="shared" si="37"/>
        <v/>
      </c>
    </row>
    <row r="1101" spans="9:10" hidden="1">
      <c r="I1101" s="226" t="str">
        <f t="shared" si="38"/>
        <v/>
      </c>
      <c r="J1101" s="226" t="str">
        <f t="shared" si="37"/>
        <v/>
      </c>
    </row>
    <row r="1102" spans="9:10" hidden="1">
      <c r="I1102" s="226" t="str">
        <f t="shared" si="38"/>
        <v/>
      </c>
      <c r="J1102" s="226" t="str">
        <f t="shared" si="37"/>
        <v/>
      </c>
    </row>
    <row r="1103" spans="9:10" hidden="1">
      <c r="I1103" s="226" t="str">
        <f t="shared" si="38"/>
        <v/>
      </c>
      <c r="J1103" s="226" t="str">
        <f t="shared" si="37"/>
        <v/>
      </c>
    </row>
    <row r="1104" spans="9:10" hidden="1">
      <c r="I1104" s="226" t="str">
        <f t="shared" si="38"/>
        <v/>
      </c>
      <c r="J1104" s="226" t="str">
        <f t="shared" si="37"/>
        <v/>
      </c>
    </row>
    <row r="1105" spans="9:10" hidden="1">
      <c r="I1105" s="226" t="str">
        <f t="shared" si="38"/>
        <v/>
      </c>
      <c r="J1105" s="226" t="str">
        <f t="shared" si="37"/>
        <v/>
      </c>
    </row>
    <row r="1106" spans="9:10" hidden="1">
      <c r="I1106" s="226" t="str">
        <f t="shared" si="38"/>
        <v/>
      </c>
      <c r="J1106" s="226" t="str">
        <f t="shared" si="37"/>
        <v/>
      </c>
    </row>
    <row r="1107" spans="9:10" hidden="1">
      <c r="I1107" s="226" t="str">
        <f t="shared" si="38"/>
        <v/>
      </c>
      <c r="J1107" s="226" t="str">
        <f t="shared" si="37"/>
        <v/>
      </c>
    </row>
    <row r="1108" spans="9:10" hidden="1">
      <c r="I1108" s="226" t="str">
        <f t="shared" si="38"/>
        <v/>
      </c>
      <c r="J1108" s="226" t="str">
        <f t="shared" si="37"/>
        <v/>
      </c>
    </row>
    <row r="1109" spans="9:10" hidden="1">
      <c r="I1109" s="226" t="str">
        <f t="shared" si="38"/>
        <v/>
      </c>
      <c r="J1109" s="226" t="str">
        <f t="shared" si="37"/>
        <v/>
      </c>
    </row>
    <row r="1110" spans="9:10" hidden="1">
      <c r="I1110" s="226" t="str">
        <f t="shared" si="38"/>
        <v/>
      </c>
      <c r="J1110" s="226" t="str">
        <f t="shared" si="37"/>
        <v/>
      </c>
    </row>
    <row r="1111" spans="9:10" hidden="1">
      <c r="I1111" s="226" t="str">
        <f t="shared" si="38"/>
        <v/>
      </c>
      <c r="J1111" s="226" t="str">
        <f t="shared" si="37"/>
        <v/>
      </c>
    </row>
    <row r="1112" spans="9:10" hidden="1">
      <c r="I1112" s="226" t="str">
        <f t="shared" si="38"/>
        <v/>
      </c>
      <c r="J1112" s="226" t="str">
        <f t="shared" si="37"/>
        <v/>
      </c>
    </row>
    <row r="1113" spans="9:10" hidden="1">
      <c r="I1113" s="226" t="str">
        <f t="shared" si="38"/>
        <v/>
      </c>
      <c r="J1113" s="226" t="str">
        <f t="shared" si="37"/>
        <v/>
      </c>
    </row>
    <row r="1114" spans="9:10" hidden="1">
      <c r="I1114" s="226" t="str">
        <f t="shared" si="38"/>
        <v/>
      </c>
      <c r="J1114" s="226" t="str">
        <f t="shared" si="37"/>
        <v/>
      </c>
    </row>
    <row r="1115" spans="9:10" hidden="1">
      <c r="I1115" s="226" t="str">
        <f t="shared" si="38"/>
        <v/>
      </c>
      <c r="J1115" s="226" t="str">
        <f t="shared" si="37"/>
        <v/>
      </c>
    </row>
    <row r="1116" spans="9:10" hidden="1">
      <c r="I1116" s="226" t="str">
        <f t="shared" si="38"/>
        <v/>
      </c>
      <c r="J1116" s="226" t="str">
        <f t="shared" si="37"/>
        <v/>
      </c>
    </row>
    <row r="1117" spans="9:10" hidden="1">
      <c r="I1117" s="226" t="str">
        <f t="shared" si="38"/>
        <v/>
      </c>
      <c r="J1117" s="226" t="str">
        <f t="shared" si="37"/>
        <v/>
      </c>
    </row>
    <row r="1118" spans="9:10" hidden="1">
      <c r="I1118" s="226" t="str">
        <f t="shared" si="38"/>
        <v/>
      </c>
      <c r="J1118" s="226" t="str">
        <f t="shared" si="37"/>
        <v/>
      </c>
    </row>
    <row r="1119" spans="9:10" hidden="1">
      <c r="I1119" s="226" t="str">
        <f t="shared" si="38"/>
        <v/>
      </c>
      <c r="J1119" s="226" t="str">
        <f t="shared" si="37"/>
        <v/>
      </c>
    </row>
    <row r="1120" spans="9:10" hidden="1">
      <c r="I1120" s="226" t="str">
        <f t="shared" si="38"/>
        <v/>
      </c>
      <c r="J1120" s="226" t="str">
        <f t="shared" si="37"/>
        <v/>
      </c>
    </row>
    <row r="1121" spans="9:10" hidden="1">
      <c r="I1121" s="226" t="str">
        <f t="shared" si="38"/>
        <v/>
      </c>
      <c r="J1121" s="226" t="str">
        <f t="shared" si="37"/>
        <v/>
      </c>
    </row>
    <row r="1122" spans="9:10" hidden="1">
      <c r="I1122" s="226" t="str">
        <f t="shared" si="38"/>
        <v/>
      </c>
      <c r="J1122" s="226" t="str">
        <f t="shared" si="37"/>
        <v/>
      </c>
    </row>
    <row r="1123" spans="9:10" hidden="1">
      <c r="I1123" s="226" t="str">
        <f t="shared" si="38"/>
        <v/>
      </c>
      <c r="J1123" s="226" t="str">
        <f t="shared" si="37"/>
        <v/>
      </c>
    </row>
    <row r="1124" spans="9:10" hidden="1">
      <c r="I1124" s="226" t="str">
        <f t="shared" si="38"/>
        <v/>
      </c>
      <c r="J1124" s="226" t="str">
        <f t="shared" si="37"/>
        <v/>
      </c>
    </row>
    <row r="1125" spans="9:10" hidden="1">
      <c r="I1125" s="226" t="str">
        <f t="shared" si="38"/>
        <v/>
      </c>
      <c r="J1125" s="226" t="str">
        <f t="shared" si="37"/>
        <v/>
      </c>
    </row>
    <row r="1126" spans="9:10" hidden="1">
      <c r="I1126" s="226" t="str">
        <f t="shared" si="38"/>
        <v/>
      </c>
      <c r="J1126" s="226" t="str">
        <f t="shared" si="37"/>
        <v/>
      </c>
    </row>
    <row r="1127" spans="9:10" hidden="1">
      <c r="I1127" s="226" t="str">
        <f t="shared" si="38"/>
        <v/>
      </c>
      <c r="J1127" s="226" t="str">
        <f t="shared" si="37"/>
        <v/>
      </c>
    </row>
    <row r="1128" spans="9:10" hidden="1">
      <c r="I1128" s="226" t="str">
        <f t="shared" si="38"/>
        <v/>
      </c>
      <c r="J1128" s="226" t="str">
        <f t="shared" si="37"/>
        <v/>
      </c>
    </row>
    <row r="1129" spans="9:10" hidden="1">
      <c r="I1129" s="226" t="str">
        <f t="shared" si="38"/>
        <v/>
      </c>
      <c r="J1129" s="226" t="str">
        <f t="shared" si="37"/>
        <v/>
      </c>
    </row>
    <row r="1130" spans="9:10" hidden="1">
      <c r="I1130" s="226" t="str">
        <f t="shared" si="38"/>
        <v/>
      </c>
      <c r="J1130" s="226" t="str">
        <f t="shared" si="37"/>
        <v/>
      </c>
    </row>
    <row r="1131" spans="9:10" hidden="1">
      <c r="I1131" s="226" t="str">
        <f t="shared" si="38"/>
        <v/>
      </c>
      <c r="J1131" s="226" t="str">
        <f t="shared" si="37"/>
        <v/>
      </c>
    </row>
    <row r="1132" spans="9:10" hidden="1">
      <c r="I1132" s="226" t="str">
        <f t="shared" si="38"/>
        <v/>
      </c>
      <c r="J1132" s="226" t="str">
        <f t="shared" si="37"/>
        <v/>
      </c>
    </row>
    <row r="1133" spans="9:10" hidden="1">
      <c r="I1133" s="226" t="str">
        <f t="shared" si="38"/>
        <v/>
      </c>
      <c r="J1133" s="226" t="str">
        <f t="shared" si="37"/>
        <v/>
      </c>
    </row>
    <row r="1134" spans="9:10" hidden="1">
      <c r="I1134" s="226" t="str">
        <f t="shared" si="38"/>
        <v/>
      </c>
      <c r="J1134" s="226" t="str">
        <f t="shared" si="37"/>
        <v/>
      </c>
    </row>
    <row r="1135" spans="9:10" hidden="1">
      <c r="I1135" s="226" t="str">
        <f t="shared" si="38"/>
        <v/>
      </c>
      <c r="J1135" s="226" t="str">
        <f t="shared" si="37"/>
        <v/>
      </c>
    </row>
    <row r="1136" spans="9:10" hidden="1">
      <c r="I1136" s="226" t="str">
        <f t="shared" si="38"/>
        <v/>
      </c>
      <c r="J1136" s="226" t="str">
        <f t="shared" si="37"/>
        <v/>
      </c>
    </row>
    <row r="1137" spans="9:10" hidden="1">
      <c r="I1137" s="226" t="str">
        <f t="shared" si="38"/>
        <v/>
      </c>
      <c r="J1137" s="226" t="str">
        <f t="shared" si="37"/>
        <v/>
      </c>
    </row>
    <row r="1138" spans="9:10" hidden="1">
      <c r="I1138" s="226" t="str">
        <f t="shared" si="38"/>
        <v/>
      </c>
      <c r="J1138" s="226" t="str">
        <f t="shared" si="37"/>
        <v/>
      </c>
    </row>
    <row r="1139" spans="9:10" hidden="1">
      <c r="I1139" s="226" t="str">
        <f t="shared" si="38"/>
        <v/>
      </c>
      <c r="J1139" s="226" t="str">
        <f t="shared" si="37"/>
        <v/>
      </c>
    </row>
    <row r="1140" spans="9:10" hidden="1">
      <c r="I1140" s="226" t="str">
        <f t="shared" si="38"/>
        <v/>
      </c>
      <c r="J1140" s="226" t="str">
        <f t="shared" si="37"/>
        <v/>
      </c>
    </row>
    <row r="1141" spans="9:10" hidden="1">
      <c r="I1141" s="226" t="str">
        <f t="shared" si="38"/>
        <v/>
      </c>
      <c r="J1141" s="226" t="str">
        <f t="shared" si="37"/>
        <v/>
      </c>
    </row>
    <row r="1142" spans="9:10" hidden="1">
      <c r="I1142" s="226" t="str">
        <f t="shared" si="38"/>
        <v/>
      </c>
      <c r="J1142" s="226" t="str">
        <f t="shared" si="37"/>
        <v/>
      </c>
    </row>
    <row r="1143" spans="9:10" hidden="1">
      <c r="I1143" s="226" t="str">
        <f t="shared" si="38"/>
        <v/>
      </c>
      <c r="J1143" s="226" t="str">
        <f t="shared" si="37"/>
        <v/>
      </c>
    </row>
    <row r="1144" spans="9:10" hidden="1">
      <c r="I1144" s="226" t="str">
        <f t="shared" si="38"/>
        <v/>
      </c>
      <c r="J1144" s="226" t="str">
        <f t="shared" si="37"/>
        <v/>
      </c>
    </row>
    <row r="1145" spans="9:10" hidden="1">
      <c r="I1145" s="226" t="str">
        <f t="shared" si="38"/>
        <v/>
      </c>
      <c r="J1145" s="226" t="str">
        <f t="shared" si="37"/>
        <v/>
      </c>
    </row>
    <row r="1146" spans="9:10" hidden="1">
      <c r="I1146" s="226" t="str">
        <f t="shared" si="38"/>
        <v/>
      </c>
      <c r="J1146" s="226" t="str">
        <f t="shared" si="37"/>
        <v/>
      </c>
    </row>
    <row r="1147" spans="9:10" hidden="1">
      <c r="I1147" s="226" t="str">
        <f t="shared" si="38"/>
        <v/>
      </c>
      <c r="J1147" s="226" t="str">
        <f t="shared" si="37"/>
        <v/>
      </c>
    </row>
    <row r="1148" spans="9:10" hidden="1">
      <c r="I1148" s="226" t="str">
        <f t="shared" si="38"/>
        <v/>
      </c>
      <c r="J1148" s="226" t="str">
        <f t="shared" si="37"/>
        <v/>
      </c>
    </row>
    <row r="1149" spans="9:10" hidden="1">
      <c r="I1149" s="226" t="str">
        <f t="shared" si="38"/>
        <v/>
      </c>
      <c r="J1149" s="226" t="str">
        <f t="shared" si="37"/>
        <v/>
      </c>
    </row>
    <row r="1150" spans="9:10" hidden="1">
      <c r="I1150" s="226" t="str">
        <f t="shared" si="38"/>
        <v/>
      </c>
      <c r="J1150" s="226" t="str">
        <f t="shared" si="37"/>
        <v/>
      </c>
    </row>
    <row r="1151" spans="9:10" hidden="1">
      <c r="I1151" s="226" t="str">
        <f t="shared" si="38"/>
        <v/>
      </c>
      <c r="J1151" s="226" t="str">
        <f t="shared" ref="J1151:J1214" si="39">SUBSTITUTE(I1151,".","")</f>
        <v/>
      </c>
    </row>
    <row r="1152" spans="9:10" hidden="1">
      <c r="I1152" s="226" t="str">
        <f t="shared" ref="I1152:I1215" si="40">LEFT(L1152,3)</f>
        <v/>
      </c>
      <c r="J1152" s="226" t="str">
        <f t="shared" si="39"/>
        <v/>
      </c>
    </row>
    <row r="1153" spans="9:10" hidden="1">
      <c r="I1153" s="226" t="str">
        <f t="shared" si="40"/>
        <v/>
      </c>
      <c r="J1153" s="226" t="str">
        <f t="shared" si="39"/>
        <v/>
      </c>
    </row>
    <row r="1154" spans="9:10" hidden="1">
      <c r="I1154" s="226" t="str">
        <f t="shared" si="40"/>
        <v/>
      </c>
      <c r="J1154" s="226" t="str">
        <f t="shared" si="39"/>
        <v/>
      </c>
    </row>
    <row r="1155" spans="9:10" hidden="1">
      <c r="I1155" s="226" t="str">
        <f t="shared" si="40"/>
        <v/>
      </c>
      <c r="J1155" s="226" t="str">
        <f t="shared" si="39"/>
        <v/>
      </c>
    </row>
    <row r="1156" spans="9:10" hidden="1">
      <c r="I1156" s="226" t="str">
        <f t="shared" si="40"/>
        <v/>
      </c>
      <c r="J1156" s="226" t="str">
        <f t="shared" si="39"/>
        <v/>
      </c>
    </row>
    <row r="1157" spans="9:10" hidden="1">
      <c r="I1157" s="226" t="str">
        <f t="shared" si="40"/>
        <v/>
      </c>
      <c r="J1157" s="226" t="str">
        <f t="shared" si="39"/>
        <v/>
      </c>
    </row>
    <row r="1158" spans="9:10" hidden="1">
      <c r="I1158" s="226" t="str">
        <f t="shared" si="40"/>
        <v/>
      </c>
      <c r="J1158" s="226" t="str">
        <f t="shared" si="39"/>
        <v/>
      </c>
    </row>
    <row r="1159" spans="9:10" hidden="1">
      <c r="I1159" s="226" t="str">
        <f t="shared" si="40"/>
        <v/>
      </c>
      <c r="J1159" s="226" t="str">
        <f t="shared" si="39"/>
        <v/>
      </c>
    </row>
    <row r="1160" spans="9:10" hidden="1">
      <c r="I1160" s="226" t="str">
        <f t="shared" si="40"/>
        <v/>
      </c>
      <c r="J1160" s="226" t="str">
        <f t="shared" si="39"/>
        <v/>
      </c>
    </row>
    <row r="1161" spans="9:10" hidden="1">
      <c r="I1161" s="226" t="str">
        <f t="shared" si="40"/>
        <v/>
      </c>
      <c r="J1161" s="226" t="str">
        <f t="shared" si="39"/>
        <v/>
      </c>
    </row>
    <row r="1162" spans="9:10" hidden="1">
      <c r="I1162" s="226" t="str">
        <f t="shared" si="40"/>
        <v/>
      </c>
      <c r="J1162" s="226" t="str">
        <f t="shared" si="39"/>
        <v/>
      </c>
    </row>
    <row r="1163" spans="9:10" hidden="1">
      <c r="I1163" s="226" t="str">
        <f t="shared" si="40"/>
        <v/>
      </c>
      <c r="J1163" s="226" t="str">
        <f t="shared" si="39"/>
        <v/>
      </c>
    </row>
    <row r="1164" spans="9:10" hidden="1">
      <c r="I1164" s="226" t="str">
        <f t="shared" si="40"/>
        <v/>
      </c>
      <c r="J1164" s="226" t="str">
        <f t="shared" si="39"/>
        <v/>
      </c>
    </row>
    <row r="1165" spans="9:10" hidden="1">
      <c r="I1165" s="226" t="str">
        <f t="shared" si="40"/>
        <v/>
      </c>
      <c r="J1165" s="226" t="str">
        <f t="shared" si="39"/>
        <v/>
      </c>
    </row>
    <row r="1166" spans="9:10" hidden="1">
      <c r="I1166" s="226" t="str">
        <f t="shared" si="40"/>
        <v/>
      </c>
      <c r="J1166" s="226" t="str">
        <f t="shared" si="39"/>
        <v/>
      </c>
    </row>
    <row r="1167" spans="9:10" hidden="1">
      <c r="I1167" s="226" t="str">
        <f t="shared" si="40"/>
        <v/>
      </c>
      <c r="J1167" s="226" t="str">
        <f t="shared" si="39"/>
        <v/>
      </c>
    </row>
    <row r="1168" spans="9:10" hidden="1">
      <c r="I1168" s="226" t="str">
        <f t="shared" si="40"/>
        <v/>
      </c>
      <c r="J1168" s="226" t="str">
        <f t="shared" si="39"/>
        <v/>
      </c>
    </row>
    <row r="1169" spans="9:10" hidden="1">
      <c r="I1169" s="226" t="str">
        <f t="shared" si="40"/>
        <v/>
      </c>
      <c r="J1169" s="226" t="str">
        <f t="shared" si="39"/>
        <v/>
      </c>
    </row>
    <row r="1170" spans="9:10" hidden="1">
      <c r="I1170" s="226" t="str">
        <f t="shared" si="40"/>
        <v/>
      </c>
      <c r="J1170" s="226" t="str">
        <f t="shared" si="39"/>
        <v/>
      </c>
    </row>
    <row r="1171" spans="9:10" hidden="1">
      <c r="I1171" s="226" t="str">
        <f t="shared" si="40"/>
        <v/>
      </c>
      <c r="J1171" s="226" t="str">
        <f t="shared" si="39"/>
        <v/>
      </c>
    </row>
    <row r="1172" spans="9:10" hidden="1">
      <c r="I1172" s="226" t="str">
        <f t="shared" si="40"/>
        <v/>
      </c>
      <c r="J1172" s="226" t="str">
        <f t="shared" si="39"/>
        <v/>
      </c>
    </row>
    <row r="1173" spans="9:10" hidden="1">
      <c r="I1173" s="226" t="str">
        <f t="shared" si="40"/>
        <v/>
      </c>
      <c r="J1173" s="226" t="str">
        <f t="shared" si="39"/>
        <v/>
      </c>
    </row>
    <row r="1174" spans="9:10" hidden="1">
      <c r="I1174" s="226" t="str">
        <f t="shared" si="40"/>
        <v/>
      </c>
      <c r="J1174" s="226" t="str">
        <f t="shared" si="39"/>
        <v/>
      </c>
    </row>
    <row r="1175" spans="9:10" hidden="1">
      <c r="I1175" s="226" t="str">
        <f t="shared" si="40"/>
        <v/>
      </c>
      <c r="J1175" s="226" t="str">
        <f t="shared" si="39"/>
        <v/>
      </c>
    </row>
    <row r="1176" spans="9:10" hidden="1">
      <c r="I1176" s="226" t="str">
        <f t="shared" si="40"/>
        <v/>
      </c>
      <c r="J1176" s="226" t="str">
        <f t="shared" si="39"/>
        <v/>
      </c>
    </row>
    <row r="1177" spans="9:10" hidden="1">
      <c r="I1177" s="226" t="str">
        <f t="shared" si="40"/>
        <v/>
      </c>
      <c r="J1177" s="226" t="str">
        <f t="shared" si="39"/>
        <v/>
      </c>
    </row>
    <row r="1178" spans="9:10" hidden="1">
      <c r="I1178" s="226" t="str">
        <f t="shared" si="40"/>
        <v/>
      </c>
      <c r="J1178" s="226" t="str">
        <f t="shared" si="39"/>
        <v/>
      </c>
    </row>
    <row r="1179" spans="9:10" hidden="1">
      <c r="I1179" s="226" t="str">
        <f t="shared" si="40"/>
        <v/>
      </c>
      <c r="J1179" s="226" t="str">
        <f t="shared" si="39"/>
        <v/>
      </c>
    </row>
    <row r="1180" spans="9:10" hidden="1">
      <c r="I1180" s="226" t="str">
        <f t="shared" si="40"/>
        <v/>
      </c>
      <c r="J1180" s="226" t="str">
        <f t="shared" si="39"/>
        <v/>
      </c>
    </row>
    <row r="1181" spans="9:10" hidden="1">
      <c r="I1181" s="226" t="str">
        <f t="shared" si="40"/>
        <v/>
      </c>
      <c r="J1181" s="226" t="str">
        <f t="shared" si="39"/>
        <v/>
      </c>
    </row>
    <row r="1182" spans="9:10" hidden="1">
      <c r="I1182" s="226" t="str">
        <f t="shared" si="40"/>
        <v/>
      </c>
      <c r="J1182" s="226" t="str">
        <f t="shared" si="39"/>
        <v/>
      </c>
    </row>
    <row r="1183" spans="9:10" hidden="1">
      <c r="I1183" s="226" t="str">
        <f t="shared" si="40"/>
        <v/>
      </c>
      <c r="J1183" s="226" t="str">
        <f t="shared" si="39"/>
        <v/>
      </c>
    </row>
    <row r="1184" spans="9:10" hidden="1">
      <c r="I1184" s="226" t="str">
        <f t="shared" si="40"/>
        <v/>
      </c>
      <c r="J1184" s="226" t="str">
        <f t="shared" si="39"/>
        <v/>
      </c>
    </row>
    <row r="1185" spans="9:10" hidden="1">
      <c r="I1185" s="226" t="str">
        <f t="shared" si="40"/>
        <v/>
      </c>
      <c r="J1185" s="226" t="str">
        <f t="shared" si="39"/>
        <v/>
      </c>
    </row>
    <row r="1186" spans="9:10" hidden="1">
      <c r="I1186" s="226" t="str">
        <f t="shared" si="40"/>
        <v/>
      </c>
      <c r="J1186" s="226" t="str">
        <f t="shared" si="39"/>
        <v/>
      </c>
    </row>
    <row r="1187" spans="9:10" hidden="1">
      <c r="I1187" s="226" t="str">
        <f t="shared" si="40"/>
        <v/>
      </c>
      <c r="J1187" s="226" t="str">
        <f t="shared" si="39"/>
        <v/>
      </c>
    </row>
    <row r="1188" spans="9:10" hidden="1">
      <c r="I1188" s="226" t="str">
        <f t="shared" si="40"/>
        <v/>
      </c>
      <c r="J1188" s="226" t="str">
        <f t="shared" si="39"/>
        <v/>
      </c>
    </row>
    <row r="1189" spans="9:10" hidden="1">
      <c r="I1189" s="226" t="str">
        <f t="shared" si="40"/>
        <v/>
      </c>
      <c r="J1189" s="226" t="str">
        <f t="shared" si="39"/>
        <v/>
      </c>
    </row>
    <row r="1190" spans="9:10" hidden="1">
      <c r="I1190" s="226" t="str">
        <f t="shared" si="40"/>
        <v/>
      </c>
      <c r="J1190" s="226" t="str">
        <f t="shared" si="39"/>
        <v/>
      </c>
    </row>
    <row r="1191" spans="9:10" hidden="1">
      <c r="I1191" s="226" t="str">
        <f t="shared" si="40"/>
        <v/>
      </c>
      <c r="J1191" s="226" t="str">
        <f t="shared" si="39"/>
        <v/>
      </c>
    </row>
    <row r="1192" spans="9:10" hidden="1">
      <c r="I1192" s="226" t="str">
        <f t="shared" si="40"/>
        <v/>
      </c>
      <c r="J1192" s="226" t="str">
        <f t="shared" si="39"/>
        <v/>
      </c>
    </row>
    <row r="1193" spans="9:10" hidden="1">
      <c r="I1193" s="226" t="str">
        <f t="shared" si="40"/>
        <v/>
      </c>
      <c r="J1193" s="226" t="str">
        <f t="shared" si="39"/>
        <v/>
      </c>
    </row>
    <row r="1194" spans="9:10" hidden="1">
      <c r="I1194" s="226" t="str">
        <f t="shared" si="40"/>
        <v/>
      </c>
      <c r="J1194" s="226" t="str">
        <f t="shared" si="39"/>
        <v/>
      </c>
    </row>
    <row r="1195" spans="9:10" hidden="1">
      <c r="I1195" s="226" t="str">
        <f t="shared" si="40"/>
        <v/>
      </c>
      <c r="J1195" s="226" t="str">
        <f t="shared" si="39"/>
        <v/>
      </c>
    </row>
    <row r="1196" spans="9:10" hidden="1">
      <c r="I1196" s="226" t="str">
        <f t="shared" si="40"/>
        <v/>
      </c>
      <c r="J1196" s="226" t="str">
        <f t="shared" si="39"/>
        <v/>
      </c>
    </row>
    <row r="1197" spans="9:10" hidden="1">
      <c r="I1197" s="226" t="str">
        <f t="shared" si="40"/>
        <v/>
      </c>
      <c r="J1197" s="226" t="str">
        <f t="shared" si="39"/>
        <v/>
      </c>
    </row>
    <row r="1198" spans="9:10" hidden="1">
      <c r="I1198" s="226" t="str">
        <f t="shared" si="40"/>
        <v/>
      </c>
      <c r="J1198" s="226" t="str">
        <f t="shared" si="39"/>
        <v/>
      </c>
    </row>
    <row r="1199" spans="9:10" hidden="1">
      <c r="I1199" s="226" t="str">
        <f t="shared" si="40"/>
        <v/>
      </c>
      <c r="J1199" s="226" t="str">
        <f t="shared" si="39"/>
        <v/>
      </c>
    </row>
    <row r="1200" spans="9:10" hidden="1">
      <c r="I1200" s="226" t="str">
        <f t="shared" si="40"/>
        <v/>
      </c>
      <c r="J1200" s="226" t="str">
        <f t="shared" si="39"/>
        <v/>
      </c>
    </row>
    <row r="1201" spans="9:10" hidden="1">
      <c r="I1201" s="226" t="str">
        <f t="shared" si="40"/>
        <v/>
      </c>
      <c r="J1201" s="226" t="str">
        <f t="shared" si="39"/>
        <v/>
      </c>
    </row>
    <row r="1202" spans="9:10" hidden="1">
      <c r="I1202" s="226" t="str">
        <f t="shared" si="40"/>
        <v/>
      </c>
      <c r="J1202" s="226" t="str">
        <f t="shared" si="39"/>
        <v/>
      </c>
    </row>
    <row r="1203" spans="9:10" hidden="1">
      <c r="I1203" s="226" t="str">
        <f t="shared" si="40"/>
        <v/>
      </c>
      <c r="J1203" s="226" t="str">
        <f t="shared" si="39"/>
        <v/>
      </c>
    </row>
    <row r="1204" spans="9:10" hidden="1">
      <c r="I1204" s="226" t="str">
        <f t="shared" si="40"/>
        <v/>
      </c>
      <c r="J1204" s="226" t="str">
        <f t="shared" si="39"/>
        <v/>
      </c>
    </row>
    <row r="1205" spans="9:10" hidden="1">
      <c r="I1205" s="226" t="str">
        <f t="shared" si="40"/>
        <v/>
      </c>
      <c r="J1205" s="226" t="str">
        <f t="shared" si="39"/>
        <v/>
      </c>
    </row>
    <row r="1206" spans="9:10" hidden="1">
      <c r="I1206" s="226" t="str">
        <f t="shared" si="40"/>
        <v/>
      </c>
      <c r="J1206" s="226" t="str">
        <f t="shared" si="39"/>
        <v/>
      </c>
    </row>
    <row r="1207" spans="9:10" hidden="1">
      <c r="I1207" s="226" t="str">
        <f t="shared" si="40"/>
        <v/>
      </c>
      <c r="J1207" s="226" t="str">
        <f t="shared" si="39"/>
        <v/>
      </c>
    </row>
    <row r="1208" spans="9:10" hidden="1">
      <c r="I1208" s="226" t="str">
        <f t="shared" si="40"/>
        <v/>
      </c>
      <c r="J1208" s="226" t="str">
        <f t="shared" si="39"/>
        <v/>
      </c>
    </row>
    <row r="1209" spans="9:10" hidden="1">
      <c r="I1209" s="226" t="str">
        <f t="shared" si="40"/>
        <v/>
      </c>
      <c r="J1209" s="226" t="str">
        <f t="shared" si="39"/>
        <v/>
      </c>
    </row>
    <row r="1210" spans="9:10" hidden="1">
      <c r="I1210" s="226" t="str">
        <f t="shared" si="40"/>
        <v/>
      </c>
      <c r="J1210" s="226" t="str">
        <f t="shared" si="39"/>
        <v/>
      </c>
    </row>
    <row r="1211" spans="9:10" hidden="1">
      <c r="I1211" s="226" t="str">
        <f t="shared" si="40"/>
        <v/>
      </c>
      <c r="J1211" s="226" t="str">
        <f t="shared" si="39"/>
        <v/>
      </c>
    </row>
    <row r="1212" spans="9:10" hidden="1">
      <c r="I1212" s="226" t="str">
        <f t="shared" si="40"/>
        <v/>
      </c>
      <c r="J1212" s="226" t="str">
        <f t="shared" si="39"/>
        <v/>
      </c>
    </row>
    <row r="1213" spans="9:10" hidden="1">
      <c r="I1213" s="226" t="str">
        <f t="shared" si="40"/>
        <v/>
      </c>
      <c r="J1213" s="226" t="str">
        <f t="shared" si="39"/>
        <v/>
      </c>
    </row>
    <row r="1214" spans="9:10" hidden="1">
      <c r="I1214" s="226" t="str">
        <f t="shared" si="40"/>
        <v/>
      </c>
      <c r="J1214" s="226" t="str">
        <f t="shared" si="39"/>
        <v/>
      </c>
    </row>
    <row r="1215" spans="9:10" hidden="1">
      <c r="I1215" s="226" t="str">
        <f t="shared" si="40"/>
        <v/>
      </c>
      <c r="J1215" s="226" t="str">
        <f t="shared" ref="J1215:J1278" si="41">SUBSTITUTE(I1215,".","")</f>
        <v/>
      </c>
    </row>
    <row r="1216" spans="9:10" hidden="1">
      <c r="I1216" s="226" t="str">
        <f t="shared" ref="I1216:I1279" si="42">LEFT(L1216,3)</f>
        <v/>
      </c>
      <c r="J1216" s="226" t="str">
        <f t="shared" si="41"/>
        <v/>
      </c>
    </row>
    <row r="1217" spans="9:10" hidden="1">
      <c r="I1217" s="226" t="str">
        <f t="shared" si="42"/>
        <v/>
      </c>
      <c r="J1217" s="226" t="str">
        <f t="shared" si="41"/>
        <v/>
      </c>
    </row>
    <row r="1218" spans="9:10" hidden="1">
      <c r="I1218" s="226" t="str">
        <f t="shared" si="42"/>
        <v/>
      </c>
      <c r="J1218" s="226" t="str">
        <f t="shared" si="41"/>
        <v/>
      </c>
    </row>
    <row r="1219" spans="9:10" hidden="1">
      <c r="I1219" s="226" t="str">
        <f t="shared" si="42"/>
        <v/>
      </c>
      <c r="J1219" s="226" t="str">
        <f t="shared" si="41"/>
        <v/>
      </c>
    </row>
    <row r="1220" spans="9:10" hidden="1">
      <c r="I1220" s="226" t="str">
        <f t="shared" si="42"/>
        <v/>
      </c>
      <c r="J1220" s="226" t="str">
        <f t="shared" si="41"/>
        <v/>
      </c>
    </row>
    <row r="1221" spans="9:10" hidden="1">
      <c r="I1221" s="226" t="str">
        <f t="shared" si="42"/>
        <v/>
      </c>
      <c r="J1221" s="226" t="str">
        <f t="shared" si="41"/>
        <v/>
      </c>
    </row>
    <row r="1222" spans="9:10" hidden="1">
      <c r="I1222" s="226" t="str">
        <f t="shared" si="42"/>
        <v/>
      </c>
      <c r="J1222" s="226" t="str">
        <f t="shared" si="41"/>
        <v/>
      </c>
    </row>
    <row r="1223" spans="9:10" hidden="1">
      <c r="I1223" s="226" t="str">
        <f t="shared" si="42"/>
        <v/>
      </c>
      <c r="J1223" s="226" t="str">
        <f t="shared" si="41"/>
        <v/>
      </c>
    </row>
    <row r="1224" spans="9:10" hidden="1">
      <c r="I1224" s="226" t="str">
        <f t="shared" si="42"/>
        <v/>
      </c>
      <c r="J1224" s="226" t="str">
        <f t="shared" si="41"/>
        <v/>
      </c>
    </row>
    <row r="1225" spans="9:10" hidden="1">
      <c r="I1225" s="226" t="str">
        <f t="shared" si="42"/>
        <v/>
      </c>
      <c r="J1225" s="226" t="str">
        <f t="shared" si="41"/>
        <v/>
      </c>
    </row>
    <row r="1226" spans="9:10" hidden="1">
      <c r="I1226" s="226" t="str">
        <f t="shared" si="42"/>
        <v/>
      </c>
      <c r="J1226" s="226" t="str">
        <f t="shared" si="41"/>
        <v/>
      </c>
    </row>
    <row r="1227" spans="9:10" hidden="1">
      <c r="I1227" s="226" t="str">
        <f t="shared" si="42"/>
        <v/>
      </c>
      <c r="J1227" s="226" t="str">
        <f t="shared" si="41"/>
        <v/>
      </c>
    </row>
    <row r="1228" spans="9:10" hidden="1">
      <c r="I1228" s="226" t="str">
        <f t="shared" si="42"/>
        <v/>
      </c>
      <c r="J1228" s="226" t="str">
        <f t="shared" si="41"/>
        <v/>
      </c>
    </row>
    <row r="1229" spans="9:10" hidden="1">
      <c r="I1229" s="226" t="str">
        <f t="shared" si="42"/>
        <v/>
      </c>
      <c r="J1229" s="226" t="str">
        <f t="shared" si="41"/>
        <v/>
      </c>
    </row>
    <row r="1230" spans="9:10" hidden="1">
      <c r="I1230" s="226" t="str">
        <f t="shared" si="42"/>
        <v/>
      </c>
      <c r="J1230" s="226" t="str">
        <f t="shared" si="41"/>
        <v/>
      </c>
    </row>
    <row r="1231" spans="9:10" hidden="1">
      <c r="I1231" s="226" t="str">
        <f t="shared" si="42"/>
        <v/>
      </c>
      <c r="J1231" s="226" t="str">
        <f t="shared" si="41"/>
        <v/>
      </c>
    </row>
    <row r="1232" spans="9:10" hidden="1">
      <c r="I1232" s="226" t="str">
        <f t="shared" si="42"/>
        <v/>
      </c>
      <c r="J1232" s="226" t="str">
        <f t="shared" si="41"/>
        <v/>
      </c>
    </row>
    <row r="1233" spans="9:10" hidden="1">
      <c r="I1233" s="226" t="str">
        <f t="shared" si="42"/>
        <v/>
      </c>
      <c r="J1233" s="226" t="str">
        <f t="shared" si="41"/>
        <v/>
      </c>
    </row>
    <row r="1234" spans="9:10" hidden="1">
      <c r="I1234" s="226" t="str">
        <f t="shared" si="42"/>
        <v/>
      </c>
      <c r="J1234" s="226" t="str">
        <f t="shared" si="41"/>
        <v/>
      </c>
    </row>
    <row r="1235" spans="9:10" hidden="1">
      <c r="I1235" s="226" t="str">
        <f t="shared" si="42"/>
        <v/>
      </c>
      <c r="J1235" s="226" t="str">
        <f t="shared" si="41"/>
        <v/>
      </c>
    </row>
    <row r="1236" spans="9:10" hidden="1">
      <c r="I1236" s="226" t="str">
        <f t="shared" si="42"/>
        <v/>
      </c>
      <c r="J1236" s="226" t="str">
        <f t="shared" si="41"/>
        <v/>
      </c>
    </row>
    <row r="1237" spans="9:10" hidden="1">
      <c r="I1237" s="226" t="str">
        <f t="shared" si="42"/>
        <v/>
      </c>
      <c r="J1237" s="226" t="str">
        <f t="shared" si="41"/>
        <v/>
      </c>
    </row>
    <row r="1238" spans="9:10" hidden="1">
      <c r="I1238" s="226" t="str">
        <f t="shared" si="42"/>
        <v/>
      </c>
      <c r="J1238" s="226" t="str">
        <f t="shared" si="41"/>
        <v/>
      </c>
    </row>
    <row r="1239" spans="9:10" hidden="1">
      <c r="I1239" s="226" t="str">
        <f t="shared" si="42"/>
        <v/>
      </c>
      <c r="J1239" s="226" t="str">
        <f t="shared" si="41"/>
        <v/>
      </c>
    </row>
    <row r="1240" spans="9:10" hidden="1">
      <c r="I1240" s="226" t="str">
        <f t="shared" si="42"/>
        <v/>
      </c>
      <c r="J1240" s="226" t="str">
        <f t="shared" si="41"/>
        <v/>
      </c>
    </row>
    <row r="1241" spans="9:10" hidden="1">
      <c r="I1241" s="226" t="str">
        <f t="shared" si="42"/>
        <v/>
      </c>
      <c r="J1241" s="226" t="str">
        <f t="shared" si="41"/>
        <v/>
      </c>
    </row>
    <row r="1242" spans="9:10" hidden="1">
      <c r="I1242" s="226" t="str">
        <f t="shared" si="42"/>
        <v/>
      </c>
      <c r="J1242" s="226" t="str">
        <f t="shared" si="41"/>
        <v/>
      </c>
    </row>
    <row r="1243" spans="9:10" hidden="1">
      <c r="I1243" s="226" t="str">
        <f t="shared" si="42"/>
        <v/>
      </c>
      <c r="J1243" s="226" t="str">
        <f t="shared" si="41"/>
        <v/>
      </c>
    </row>
    <row r="1244" spans="9:10" hidden="1">
      <c r="I1244" s="226" t="str">
        <f t="shared" si="42"/>
        <v/>
      </c>
      <c r="J1244" s="226" t="str">
        <f t="shared" si="41"/>
        <v/>
      </c>
    </row>
    <row r="1245" spans="9:10" hidden="1">
      <c r="I1245" s="226" t="str">
        <f t="shared" si="42"/>
        <v/>
      </c>
      <c r="J1245" s="226" t="str">
        <f t="shared" si="41"/>
        <v/>
      </c>
    </row>
    <row r="1246" spans="9:10" hidden="1">
      <c r="I1246" s="226" t="str">
        <f t="shared" si="42"/>
        <v/>
      </c>
      <c r="J1246" s="226" t="str">
        <f t="shared" si="41"/>
        <v/>
      </c>
    </row>
    <row r="1247" spans="9:10" hidden="1">
      <c r="I1247" s="226" t="str">
        <f t="shared" si="42"/>
        <v/>
      </c>
      <c r="J1247" s="226" t="str">
        <f t="shared" si="41"/>
        <v/>
      </c>
    </row>
    <row r="1248" spans="9:10" hidden="1">
      <c r="I1248" s="226" t="str">
        <f t="shared" si="42"/>
        <v/>
      </c>
      <c r="J1248" s="226" t="str">
        <f t="shared" si="41"/>
        <v/>
      </c>
    </row>
    <row r="1249" spans="9:10" hidden="1">
      <c r="I1249" s="226" t="str">
        <f t="shared" si="42"/>
        <v/>
      </c>
      <c r="J1249" s="226" t="str">
        <f t="shared" si="41"/>
        <v/>
      </c>
    </row>
    <row r="1250" spans="9:10" hidden="1">
      <c r="I1250" s="226" t="str">
        <f t="shared" si="42"/>
        <v/>
      </c>
      <c r="J1250" s="226" t="str">
        <f t="shared" si="41"/>
        <v/>
      </c>
    </row>
    <row r="1251" spans="9:10" hidden="1">
      <c r="I1251" s="226" t="str">
        <f t="shared" si="42"/>
        <v/>
      </c>
      <c r="J1251" s="226" t="str">
        <f t="shared" si="41"/>
        <v/>
      </c>
    </row>
    <row r="1252" spans="9:10" hidden="1">
      <c r="I1252" s="226" t="str">
        <f t="shared" si="42"/>
        <v/>
      </c>
      <c r="J1252" s="226" t="str">
        <f t="shared" si="41"/>
        <v/>
      </c>
    </row>
    <row r="1253" spans="9:10" hidden="1">
      <c r="I1253" s="226" t="str">
        <f t="shared" si="42"/>
        <v/>
      </c>
      <c r="J1253" s="226" t="str">
        <f t="shared" si="41"/>
        <v/>
      </c>
    </row>
    <row r="1254" spans="9:10" hidden="1">
      <c r="I1254" s="226" t="str">
        <f t="shared" si="42"/>
        <v/>
      </c>
      <c r="J1254" s="226" t="str">
        <f t="shared" si="41"/>
        <v/>
      </c>
    </row>
    <row r="1255" spans="9:10" hidden="1">
      <c r="I1255" s="226" t="str">
        <f t="shared" si="42"/>
        <v/>
      </c>
      <c r="J1255" s="226" t="str">
        <f t="shared" si="41"/>
        <v/>
      </c>
    </row>
    <row r="1256" spans="9:10" hidden="1">
      <c r="I1256" s="226" t="str">
        <f t="shared" si="42"/>
        <v/>
      </c>
      <c r="J1256" s="226" t="str">
        <f t="shared" si="41"/>
        <v/>
      </c>
    </row>
    <row r="1257" spans="9:10" hidden="1">
      <c r="I1257" s="226" t="str">
        <f t="shared" si="42"/>
        <v/>
      </c>
      <c r="J1257" s="226" t="str">
        <f t="shared" si="41"/>
        <v/>
      </c>
    </row>
    <row r="1258" spans="9:10" hidden="1">
      <c r="I1258" s="226" t="str">
        <f t="shared" si="42"/>
        <v/>
      </c>
      <c r="J1258" s="226" t="str">
        <f t="shared" si="41"/>
        <v/>
      </c>
    </row>
    <row r="1259" spans="9:10" hidden="1">
      <c r="I1259" s="226" t="str">
        <f t="shared" si="42"/>
        <v/>
      </c>
      <c r="J1259" s="226" t="str">
        <f t="shared" si="41"/>
        <v/>
      </c>
    </row>
    <row r="1260" spans="9:10" hidden="1">
      <c r="I1260" s="226" t="str">
        <f t="shared" si="42"/>
        <v/>
      </c>
      <c r="J1260" s="226" t="str">
        <f t="shared" si="41"/>
        <v/>
      </c>
    </row>
    <row r="1261" spans="9:10" hidden="1">
      <c r="I1261" s="226" t="str">
        <f t="shared" si="42"/>
        <v/>
      </c>
      <c r="J1261" s="226" t="str">
        <f t="shared" si="41"/>
        <v/>
      </c>
    </row>
    <row r="1262" spans="9:10" hidden="1">
      <c r="I1262" s="226" t="str">
        <f t="shared" si="42"/>
        <v/>
      </c>
      <c r="J1262" s="226" t="str">
        <f t="shared" si="41"/>
        <v/>
      </c>
    </row>
    <row r="1263" spans="9:10" hidden="1">
      <c r="I1263" s="226" t="str">
        <f t="shared" si="42"/>
        <v/>
      </c>
      <c r="J1263" s="226" t="str">
        <f t="shared" si="41"/>
        <v/>
      </c>
    </row>
    <row r="1264" spans="9:10" hidden="1">
      <c r="I1264" s="226" t="str">
        <f t="shared" si="42"/>
        <v/>
      </c>
      <c r="J1264" s="226" t="str">
        <f t="shared" si="41"/>
        <v/>
      </c>
    </row>
    <row r="1265" spans="9:10" hidden="1">
      <c r="I1265" s="226" t="str">
        <f t="shared" si="42"/>
        <v/>
      </c>
      <c r="J1265" s="226" t="str">
        <f t="shared" si="41"/>
        <v/>
      </c>
    </row>
    <row r="1266" spans="9:10" hidden="1">
      <c r="I1266" s="226" t="str">
        <f t="shared" si="42"/>
        <v/>
      </c>
      <c r="J1266" s="226" t="str">
        <f t="shared" si="41"/>
        <v/>
      </c>
    </row>
    <row r="1267" spans="9:10" hidden="1">
      <c r="I1267" s="226" t="str">
        <f t="shared" si="42"/>
        <v/>
      </c>
      <c r="J1267" s="226" t="str">
        <f t="shared" si="41"/>
        <v/>
      </c>
    </row>
    <row r="1268" spans="9:10" hidden="1">
      <c r="I1268" s="226" t="str">
        <f t="shared" si="42"/>
        <v/>
      </c>
      <c r="J1268" s="226" t="str">
        <f t="shared" si="41"/>
        <v/>
      </c>
    </row>
    <row r="1269" spans="9:10" hidden="1">
      <c r="I1269" s="226" t="str">
        <f t="shared" si="42"/>
        <v/>
      </c>
      <c r="J1269" s="226" t="str">
        <f t="shared" si="41"/>
        <v/>
      </c>
    </row>
    <row r="1270" spans="9:10" hidden="1">
      <c r="I1270" s="226" t="str">
        <f t="shared" si="42"/>
        <v/>
      </c>
      <c r="J1270" s="226" t="str">
        <f t="shared" si="41"/>
        <v/>
      </c>
    </row>
    <row r="1271" spans="9:10" hidden="1">
      <c r="I1271" s="226" t="str">
        <f t="shared" si="42"/>
        <v/>
      </c>
      <c r="J1271" s="226" t="str">
        <f t="shared" si="41"/>
        <v/>
      </c>
    </row>
    <row r="1272" spans="9:10" hidden="1">
      <c r="I1272" s="226" t="str">
        <f t="shared" si="42"/>
        <v/>
      </c>
      <c r="J1272" s="226" t="str">
        <f t="shared" si="41"/>
        <v/>
      </c>
    </row>
    <row r="1273" spans="9:10" hidden="1">
      <c r="I1273" s="226" t="str">
        <f t="shared" si="42"/>
        <v/>
      </c>
      <c r="J1273" s="226" t="str">
        <f t="shared" si="41"/>
        <v/>
      </c>
    </row>
    <row r="1274" spans="9:10" hidden="1">
      <c r="I1274" s="226" t="str">
        <f t="shared" si="42"/>
        <v/>
      </c>
      <c r="J1274" s="226" t="str">
        <f t="shared" si="41"/>
        <v/>
      </c>
    </row>
    <row r="1275" spans="9:10" hidden="1">
      <c r="I1275" s="226" t="str">
        <f t="shared" si="42"/>
        <v/>
      </c>
      <c r="J1275" s="226" t="str">
        <f t="shared" si="41"/>
        <v/>
      </c>
    </row>
    <row r="1276" spans="9:10" hidden="1">
      <c r="I1276" s="226" t="str">
        <f t="shared" si="42"/>
        <v/>
      </c>
      <c r="J1276" s="226" t="str">
        <f t="shared" si="41"/>
        <v/>
      </c>
    </row>
    <row r="1277" spans="9:10" hidden="1">
      <c r="I1277" s="226" t="str">
        <f t="shared" si="42"/>
        <v/>
      </c>
      <c r="J1277" s="226" t="str">
        <f t="shared" si="41"/>
        <v/>
      </c>
    </row>
    <row r="1278" spans="9:10" hidden="1">
      <c r="I1278" s="226" t="str">
        <f t="shared" si="42"/>
        <v/>
      </c>
      <c r="J1278" s="226" t="str">
        <f t="shared" si="41"/>
        <v/>
      </c>
    </row>
    <row r="1279" spans="9:10" hidden="1">
      <c r="I1279" s="226" t="str">
        <f t="shared" si="42"/>
        <v/>
      </c>
      <c r="J1279" s="226" t="str">
        <f t="shared" ref="J1279:J1302" si="43">SUBSTITUTE(I1279,".","")</f>
        <v/>
      </c>
    </row>
    <row r="1280" spans="9:10" hidden="1">
      <c r="I1280" s="226" t="str">
        <f t="shared" ref="I1280:I1302" si="44">LEFT(L1280,3)</f>
        <v/>
      </c>
      <c r="J1280" s="226" t="str">
        <f t="shared" si="43"/>
        <v/>
      </c>
    </row>
    <row r="1281" spans="9:10" hidden="1">
      <c r="I1281" s="226" t="str">
        <f t="shared" si="44"/>
        <v/>
      </c>
      <c r="J1281" s="226" t="str">
        <f t="shared" si="43"/>
        <v/>
      </c>
    </row>
    <row r="1282" spans="9:10" hidden="1">
      <c r="I1282" s="226" t="str">
        <f t="shared" si="44"/>
        <v/>
      </c>
      <c r="J1282" s="226" t="str">
        <f t="shared" si="43"/>
        <v/>
      </c>
    </row>
    <row r="1283" spans="9:10" hidden="1">
      <c r="I1283" s="226" t="str">
        <f t="shared" si="44"/>
        <v/>
      </c>
      <c r="J1283" s="226" t="str">
        <f t="shared" si="43"/>
        <v/>
      </c>
    </row>
    <row r="1284" spans="9:10" hidden="1">
      <c r="I1284" s="226" t="str">
        <f t="shared" si="44"/>
        <v/>
      </c>
      <c r="J1284" s="226" t="str">
        <f t="shared" si="43"/>
        <v/>
      </c>
    </row>
    <row r="1285" spans="9:10" hidden="1">
      <c r="I1285" s="226" t="str">
        <f t="shared" si="44"/>
        <v/>
      </c>
      <c r="J1285" s="226" t="str">
        <f t="shared" si="43"/>
        <v/>
      </c>
    </row>
    <row r="1286" spans="9:10" hidden="1">
      <c r="I1286" s="226" t="str">
        <f t="shared" si="44"/>
        <v/>
      </c>
      <c r="J1286" s="226" t="str">
        <f t="shared" si="43"/>
        <v/>
      </c>
    </row>
    <row r="1287" spans="9:10" hidden="1">
      <c r="I1287" s="226" t="str">
        <f t="shared" si="44"/>
        <v/>
      </c>
      <c r="J1287" s="226" t="str">
        <f t="shared" si="43"/>
        <v/>
      </c>
    </row>
    <row r="1288" spans="9:10" hidden="1">
      <c r="I1288" s="226" t="str">
        <f t="shared" si="44"/>
        <v/>
      </c>
      <c r="J1288" s="226" t="str">
        <f t="shared" si="43"/>
        <v/>
      </c>
    </row>
    <row r="1289" spans="9:10" hidden="1">
      <c r="I1289" s="226" t="str">
        <f t="shared" si="44"/>
        <v/>
      </c>
      <c r="J1289" s="226" t="str">
        <f t="shared" si="43"/>
        <v/>
      </c>
    </row>
    <row r="1290" spans="9:10" hidden="1">
      <c r="I1290" s="226" t="str">
        <f t="shared" si="44"/>
        <v/>
      </c>
      <c r="J1290" s="226" t="str">
        <f t="shared" si="43"/>
        <v/>
      </c>
    </row>
    <row r="1291" spans="9:10" hidden="1">
      <c r="I1291" s="226" t="str">
        <f t="shared" si="44"/>
        <v/>
      </c>
      <c r="J1291" s="226" t="str">
        <f t="shared" si="43"/>
        <v/>
      </c>
    </row>
    <row r="1292" spans="9:10" hidden="1">
      <c r="I1292" s="226" t="str">
        <f t="shared" si="44"/>
        <v/>
      </c>
      <c r="J1292" s="226" t="str">
        <f t="shared" si="43"/>
        <v/>
      </c>
    </row>
    <row r="1293" spans="9:10" hidden="1">
      <c r="I1293" s="226" t="str">
        <f t="shared" si="44"/>
        <v/>
      </c>
      <c r="J1293" s="226" t="str">
        <f t="shared" si="43"/>
        <v/>
      </c>
    </row>
    <row r="1294" spans="9:10" hidden="1">
      <c r="I1294" s="226" t="str">
        <f t="shared" si="44"/>
        <v/>
      </c>
      <c r="J1294" s="226" t="str">
        <f t="shared" si="43"/>
        <v/>
      </c>
    </row>
    <row r="1295" spans="9:10" hidden="1">
      <c r="I1295" s="226" t="str">
        <f t="shared" si="44"/>
        <v/>
      </c>
      <c r="J1295" s="226" t="str">
        <f t="shared" si="43"/>
        <v/>
      </c>
    </row>
    <row r="1296" spans="9:10" hidden="1">
      <c r="I1296" s="226" t="str">
        <f t="shared" si="44"/>
        <v/>
      </c>
      <c r="J1296" s="226" t="str">
        <f t="shared" si="43"/>
        <v/>
      </c>
    </row>
    <row r="1297" spans="9:10" hidden="1">
      <c r="I1297" s="226" t="str">
        <f t="shared" si="44"/>
        <v/>
      </c>
      <c r="J1297" s="226" t="str">
        <f t="shared" si="43"/>
        <v/>
      </c>
    </row>
    <row r="1298" spans="9:10" hidden="1">
      <c r="I1298" s="226" t="str">
        <f t="shared" si="44"/>
        <v/>
      </c>
      <c r="J1298" s="226" t="str">
        <f t="shared" si="43"/>
        <v/>
      </c>
    </row>
    <row r="1299" spans="9:10" hidden="1">
      <c r="I1299" s="226" t="str">
        <f t="shared" si="44"/>
        <v/>
      </c>
      <c r="J1299" s="226" t="str">
        <f t="shared" si="43"/>
        <v/>
      </c>
    </row>
    <row r="1300" spans="9:10" hidden="1">
      <c r="I1300" s="226" t="str">
        <f t="shared" si="44"/>
        <v/>
      </c>
      <c r="J1300" s="226" t="str">
        <f t="shared" si="43"/>
        <v/>
      </c>
    </row>
    <row r="1301" spans="9:10" hidden="1">
      <c r="I1301" s="226" t="str">
        <f t="shared" si="44"/>
        <v/>
      </c>
      <c r="J1301" s="226" t="str">
        <f t="shared" si="43"/>
        <v/>
      </c>
    </row>
    <row r="1302" spans="9:10" hidden="1">
      <c r="I1302" s="226" t="str">
        <f t="shared" si="44"/>
        <v/>
      </c>
      <c r="J1302" s="226" t="str">
        <f t="shared" si="43"/>
        <v/>
      </c>
    </row>
  </sheetData>
  <mergeCells count="2">
    <mergeCell ref="A1:G2"/>
    <mergeCell ref="I3:M3"/>
  </mergeCells>
  <dataValidations count="1">
    <dataValidation allowBlank="1" showInputMessage="1" showErrorMessage="1" sqref="I1:I1302"/>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K322"/>
  <sheetViews>
    <sheetView zoomScaleNormal="100" workbookViewId="0">
      <selection activeCell="A7" sqref="A7"/>
    </sheetView>
  </sheetViews>
  <sheetFormatPr defaultColWidth="0" defaultRowHeight="15" zeroHeight="1"/>
  <cols>
    <col min="1" max="1" width="7.28515625" style="34" customWidth="1"/>
    <col min="2" max="2" width="38" style="34" customWidth="1"/>
    <col min="3" max="3" width="69" style="121" customWidth="1"/>
    <col min="4" max="4" width="17.85546875" style="157" customWidth="1"/>
    <col min="5" max="5" width="9.140625" customWidth="1"/>
    <col min="6" max="6" width="6.28515625" style="34" hidden="1" customWidth="1"/>
    <col min="7" max="7" width="7.140625" style="34" hidden="1" customWidth="1"/>
    <col min="8" max="8" width="11" style="65" hidden="1" customWidth="1"/>
    <col min="9" max="9" width="9.140625" style="34" hidden="1" customWidth="1"/>
    <col min="10" max="10" width="9.140625" hidden="1" customWidth="1"/>
    <col min="11" max="11" width="0" style="34" hidden="1" customWidth="1"/>
    <col min="12" max="16384" width="9.140625" style="34" hidden="1"/>
  </cols>
  <sheetData>
    <row r="1" spans="1:9" ht="15" customHeight="1">
      <c r="A1" s="381" t="s">
        <v>440</v>
      </c>
      <c r="B1" s="381"/>
      <c r="C1" s="381"/>
      <c r="D1" s="381"/>
      <c r="G1" s="53"/>
    </row>
    <row r="2" spans="1:9" ht="57.75" customHeight="1">
      <c r="A2" s="382"/>
      <c r="B2" s="382"/>
      <c r="C2" s="382"/>
      <c r="D2" s="382"/>
      <c r="G2" s="53"/>
    </row>
    <row r="3" spans="1:9" ht="28.5" customHeight="1" thickBot="1">
      <c r="A3" s="39" t="s">
        <v>240</v>
      </c>
      <c r="B3" s="39" t="s">
        <v>45</v>
      </c>
      <c r="C3" s="112" t="s">
        <v>54</v>
      </c>
      <c r="D3" s="141" t="s">
        <v>442</v>
      </c>
      <c r="H3" s="141" t="s">
        <v>447</v>
      </c>
      <c r="I3" s="141" t="s">
        <v>59</v>
      </c>
    </row>
    <row r="4" spans="1:9" ht="36">
      <c r="A4" s="37" t="s">
        <v>82</v>
      </c>
      <c r="B4" s="38" t="str">
        <f>Assets!$B$6</f>
        <v>Automated reservation, check-in and boarding procedure</v>
      </c>
      <c r="C4" s="113" t="s">
        <v>376</v>
      </c>
      <c r="D4" s="158">
        <v>3</v>
      </c>
      <c r="E4" s="34"/>
      <c r="F4" s="34" t="str">
        <f t="shared" ref="F4:F76" si="0">LEFT(C4,3)</f>
        <v>V1.</v>
      </c>
      <c r="G4" s="34" t="str">
        <f t="shared" ref="G4:G36" si="1">SUBSTITUTE(F4,".","")</f>
        <v>V1</v>
      </c>
      <c r="H4" s="65" t="str">
        <f t="shared" ref="H4:H67" si="2">CONCATENATE(A4,G4)</f>
        <v>A1V1</v>
      </c>
      <c r="I4" s="108">
        <f t="shared" ref="I4:I37" si="3">D4</f>
        <v>3</v>
      </c>
    </row>
    <row r="5" spans="1:9" ht="24">
      <c r="A5" s="33" t="s">
        <v>82</v>
      </c>
      <c r="B5" s="38" t="str">
        <f>Assets!$B$6</f>
        <v>Automated reservation, check-in and boarding procedure</v>
      </c>
      <c r="C5" s="113" t="s">
        <v>387</v>
      </c>
      <c r="D5" s="142">
        <v>3</v>
      </c>
      <c r="E5" s="34"/>
      <c r="F5" s="34" t="str">
        <f t="shared" si="0"/>
        <v>V10</v>
      </c>
      <c r="G5" s="34" t="str">
        <f t="shared" si="1"/>
        <v>V10</v>
      </c>
      <c r="H5" s="65" t="str">
        <f t="shared" si="2"/>
        <v>A1V10</v>
      </c>
      <c r="I5" s="108">
        <f t="shared" si="3"/>
        <v>3</v>
      </c>
    </row>
    <row r="6" spans="1:9" ht="24">
      <c r="A6" s="33" t="s">
        <v>82</v>
      </c>
      <c r="B6" s="38" t="str">
        <f>Assets!$B$6</f>
        <v>Automated reservation, check-in and boarding procedure</v>
      </c>
      <c r="C6" s="113" t="s">
        <v>372</v>
      </c>
      <c r="D6" s="142">
        <v>3</v>
      </c>
      <c r="E6" s="34"/>
      <c r="F6" s="34" t="str">
        <f t="shared" si="0"/>
        <v>V12</v>
      </c>
      <c r="G6" s="34" t="str">
        <f t="shared" si="1"/>
        <v>V12</v>
      </c>
      <c r="H6" s="65" t="str">
        <f t="shared" si="2"/>
        <v>A1V12</v>
      </c>
      <c r="I6" s="108">
        <f t="shared" si="3"/>
        <v>3</v>
      </c>
    </row>
    <row r="7" spans="1:9" ht="24">
      <c r="A7" s="33" t="s">
        <v>82</v>
      </c>
      <c r="B7" s="38" t="str">
        <f>Assets!$B$6</f>
        <v>Automated reservation, check-in and boarding procedure</v>
      </c>
      <c r="C7" s="113" t="s">
        <v>377</v>
      </c>
      <c r="D7" s="142">
        <v>4</v>
      </c>
      <c r="E7" s="34"/>
      <c r="F7" s="34" t="str">
        <f t="shared" si="0"/>
        <v>V14</v>
      </c>
      <c r="G7" s="34" t="str">
        <f t="shared" si="1"/>
        <v>V14</v>
      </c>
      <c r="H7" s="65" t="str">
        <f t="shared" si="2"/>
        <v>A1V14</v>
      </c>
      <c r="I7" s="108">
        <f t="shared" si="3"/>
        <v>4</v>
      </c>
    </row>
    <row r="8" spans="1:9" ht="24">
      <c r="A8" s="33" t="s">
        <v>82</v>
      </c>
      <c r="B8" s="38" t="str">
        <f>Assets!$B$6</f>
        <v>Automated reservation, check-in and boarding procedure</v>
      </c>
      <c r="C8" s="113" t="s">
        <v>384</v>
      </c>
      <c r="D8" s="142">
        <v>2</v>
      </c>
      <c r="E8" s="34"/>
      <c r="F8" s="34" t="str">
        <f t="shared" si="0"/>
        <v>V15</v>
      </c>
      <c r="G8" s="34" t="str">
        <f t="shared" si="1"/>
        <v>V15</v>
      </c>
      <c r="H8" s="65" t="str">
        <f t="shared" si="2"/>
        <v>A1V15</v>
      </c>
      <c r="I8" s="108">
        <f t="shared" si="3"/>
        <v>2</v>
      </c>
    </row>
    <row r="9" spans="1:9" ht="24">
      <c r="A9" s="33" t="s">
        <v>82</v>
      </c>
      <c r="B9" s="38" t="str">
        <f>Assets!$B$6</f>
        <v>Automated reservation, check-in and boarding procedure</v>
      </c>
      <c r="C9" s="113" t="s">
        <v>403</v>
      </c>
      <c r="D9" s="142">
        <v>4</v>
      </c>
      <c r="E9" s="34"/>
      <c r="F9" s="34" t="str">
        <f t="shared" si="0"/>
        <v>V16</v>
      </c>
      <c r="G9" s="34" t="str">
        <f t="shared" si="1"/>
        <v>V16</v>
      </c>
      <c r="H9" s="65" t="str">
        <f t="shared" si="2"/>
        <v>A1V16</v>
      </c>
      <c r="I9" s="108">
        <f t="shared" si="3"/>
        <v>4</v>
      </c>
    </row>
    <row r="10" spans="1:9" ht="24">
      <c r="A10" s="33" t="s">
        <v>82</v>
      </c>
      <c r="B10" s="38" t="str">
        <f>Assets!$B$6</f>
        <v>Automated reservation, check-in and boarding procedure</v>
      </c>
      <c r="C10" s="113" t="s">
        <v>475</v>
      </c>
      <c r="D10" s="142">
        <v>4</v>
      </c>
      <c r="E10" s="34"/>
      <c r="F10" s="34" t="str">
        <f t="shared" si="0"/>
        <v>V18</v>
      </c>
      <c r="G10" s="34" t="str">
        <f t="shared" si="1"/>
        <v>V18</v>
      </c>
      <c r="H10" s="65" t="str">
        <f t="shared" si="2"/>
        <v>A1V18</v>
      </c>
      <c r="I10" s="108">
        <f t="shared" si="3"/>
        <v>4</v>
      </c>
    </row>
    <row r="11" spans="1:9" ht="24">
      <c r="A11" s="33" t="s">
        <v>82</v>
      </c>
      <c r="B11" s="38" t="str">
        <f>Assets!$B$6</f>
        <v>Automated reservation, check-in and boarding procedure</v>
      </c>
      <c r="C11" s="113" t="s">
        <v>476</v>
      </c>
      <c r="D11" s="142">
        <v>4</v>
      </c>
      <c r="E11" s="34"/>
      <c r="F11" s="34" t="str">
        <f t="shared" si="0"/>
        <v>V19</v>
      </c>
      <c r="G11" s="34" t="str">
        <f t="shared" si="1"/>
        <v>V19</v>
      </c>
      <c r="H11" s="65" t="str">
        <f t="shared" si="2"/>
        <v>A1V19</v>
      </c>
      <c r="I11" s="108">
        <f t="shared" si="3"/>
        <v>4</v>
      </c>
    </row>
    <row r="12" spans="1:9" ht="24">
      <c r="A12" s="33" t="s">
        <v>82</v>
      </c>
      <c r="B12" s="38" t="str">
        <f>Assets!$B$6</f>
        <v>Automated reservation, check-in and boarding procedure</v>
      </c>
      <c r="C12" s="113" t="s">
        <v>145</v>
      </c>
      <c r="D12" s="142">
        <v>3</v>
      </c>
      <c r="E12" s="65"/>
      <c r="F12" s="34" t="str">
        <f t="shared" si="0"/>
        <v>V2.</v>
      </c>
      <c r="G12" s="34" t="str">
        <f t="shared" si="1"/>
        <v>V2</v>
      </c>
      <c r="H12" s="65" t="str">
        <f t="shared" si="2"/>
        <v>A1V2</v>
      </c>
      <c r="I12" s="108">
        <f t="shared" si="3"/>
        <v>3</v>
      </c>
    </row>
    <row r="13" spans="1:9" ht="24">
      <c r="A13" s="33" t="s">
        <v>82</v>
      </c>
      <c r="B13" s="38" t="str">
        <f>Assets!$B$6</f>
        <v>Automated reservation, check-in and boarding procedure</v>
      </c>
      <c r="C13" s="114" t="s">
        <v>379</v>
      </c>
      <c r="D13" s="142">
        <v>3</v>
      </c>
      <c r="E13" s="34"/>
      <c r="F13" s="34" t="str">
        <f t="shared" si="0"/>
        <v>V21</v>
      </c>
      <c r="G13" s="34" t="str">
        <f t="shared" si="1"/>
        <v>V21</v>
      </c>
      <c r="H13" s="65" t="str">
        <f t="shared" si="2"/>
        <v>A1V21</v>
      </c>
      <c r="I13" s="108">
        <f t="shared" si="3"/>
        <v>3</v>
      </c>
    </row>
    <row r="14" spans="1:9" ht="24">
      <c r="A14" s="33" t="s">
        <v>82</v>
      </c>
      <c r="B14" s="38" t="str">
        <f>Assets!$B$6</f>
        <v>Automated reservation, check-in and boarding procedure</v>
      </c>
      <c r="C14" s="114" t="s">
        <v>380</v>
      </c>
      <c r="D14" s="142">
        <v>3</v>
      </c>
      <c r="E14" s="34"/>
      <c r="F14" s="34" t="str">
        <f t="shared" si="0"/>
        <v>V28</v>
      </c>
      <c r="G14" s="34" t="str">
        <f t="shared" si="1"/>
        <v>V28</v>
      </c>
      <c r="H14" s="65" t="str">
        <f t="shared" si="2"/>
        <v>A1V28</v>
      </c>
      <c r="I14" s="108">
        <f t="shared" si="3"/>
        <v>3</v>
      </c>
    </row>
    <row r="15" spans="1:9" ht="24">
      <c r="A15" s="33" t="s">
        <v>82</v>
      </c>
      <c r="B15" s="38" t="str">
        <f>Assets!$B$6</f>
        <v>Automated reservation, check-in and boarding procedure</v>
      </c>
      <c r="C15" s="114" t="s">
        <v>146</v>
      </c>
      <c r="D15" s="142">
        <v>4</v>
      </c>
      <c r="E15" s="34"/>
      <c r="F15" s="34" t="str">
        <f t="shared" si="0"/>
        <v>V3.</v>
      </c>
      <c r="G15" s="34" t="str">
        <f t="shared" si="1"/>
        <v>V3</v>
      </c>
      <c r="H15" s="65" t="str">
        <f t="shared" si="2"/>
        <v>A1V3</v>
      </c>
      <c r="I15" s="108">
        <f t="shared" si="3"/>
        <v>4</v>
      </c>
    </row>
    <row r="16" spans="1:9" ht="24">
      <c r="A16" s="33" t="s">
        <v>82</v>
      </c>
      <c r="B16" s="38" t="str">
        <f>Assets!$B$6</f>
        <v>Automated reservation, check-in and boarding procedure</v>
      </c>
      <c r="C16" s="114" t="s">
        <v>381</v>
      </c>
      <c r="D16" s="142">
        <v>3</v>
      </c>
      <c r="E16" s="34"/>
      <c r="F16" s="34" t="str">
        <f t="shared" si="0"/>
        <v>V36</v>
      </c>
      <c r="G16" s="34" t="str">
        <f t="shared" si="1"/>
        <v>V36</v>
      </c>
      <c r="H16" s="65" t="str">
        <f t="shared" si="2"/>
        <v>A1V36</v>
      </c>
      <c r="I16" s="108">
        <f t="shared" si="3"/>
        <v>3</v>
      </c>
    </row>
    <row r="17" spans="1:9" ht="24">
      <c r="A17" s="33" t="s">
        <v>82</v>
      </c>
      <c r="B17" s="38" t="str">
        <f>Assets!$B$6</f>
        <v>Automated reservation, check-in and boarding procedure</v>
      </c>
      <c r="C17" s="114" t="s">
        <v>378</v>
      </c>
      <c r="D17" s="142">
        <v>3</v>
      </c>
      <c r="E17" s="34"/>
      <c r="F17" s="34" t="str">
        <f t="shared" si="0"/>
        <v>V37</v>
      </c>
      <c r="G17" s="34" t="str">
        <f t="shared" si="1"/>
        <v>V37</v>
      </c>
      <c r="H17" s="65" t="str">
        <f t="shared" si="2"/>
        <v>A1V37</v>
      </c>
      <c r="I17" s="108">
        <f t="shared" si="3"/>
        <v>3</v>
      </c>
    </row>
    <row r="18" spans="1:9" ht="24">
      <c r="A18" s="33" t="s">
        <v>82</v>
      </c>
      <c r="B18" s="38" t="str">
        <f>Assets!$B$6</f>
        <v>Automated reservation, check-in and boarding procedure</v>
      </c>
      <c r="C18" s="114" t="s">
        <v>382</v>
      </c>
      <c r="D18" s="142">
        <v>4</v>
      </c>
      <c r="E18" s="34"/>
      <c r="F18" s="34" t="str">
        <f t="shared" si="0"/>
        <v>V38</v>
      </c>
      <c r="G18" s="34" t="str">
        <f t="shared" si="1"/>
        <v>V38</v>
      </c>
      <c r="H18" s="65" t="str">
        <f t="shared" si="2"/>
        <v>A1V38</v>
      </c>
      <c r="I18" s="108">
        <f t="shared" si="3"/>
        <v>4</v>
      </c>
    </row>
    <row r="19" spans="1:9" ht="24">
      <c r="A19" s="33" t="s">
        <v>82</v>
      </c>
      <c r="B19" s="38" t="str">
        <f>Assets!$B$6</f>
        <v>Automated reservation, check-in and boarding procedure</v>
      </c>
      <c r="C19" s="114" t="s">
        <v>374</v>
      </c>
      <c r="D19" s="142">
        <v>4</v>
      </c>
      <c r="E19" s="34"/>
      <c r="F19" s="34" t="str">
        <f t="shared" si="0"/>
        <v>V4.</v>
      </c>
      <c r="G19" s="34" t="str">
        <f t="shared" si="1"/>
        <v>V4</v>
      </c>
      <c r="H19" s="65" t="str">
        <f t="shared" si="2"/>
        <v>A1V4</v>
      </c>
      <c r="I19" s="108">
        <f t="shared" si="3"/>
        <v>4</v>
      </c>
    </row>
    <row r="20" spans="1:9" ht="24">
      <c r="A20" s="33" t="s">
        <v>82</v>
      </c>
      <c r="B20" s="38" t="str">
        <f>Assets!$B$6</f>
        <v>Automated reservation, check-in and boarding procedure</v>
      </c>
      <c r="C20" s="114" t="s">
        <v>441</v>
      </c>
      <c r="D20" s="142">
        <v>2</v>
      </c>
      <c r="E20" s="34"/>
      <c r="F20" s="34" t="str">
        <f t="shared" si="0"/>
        <v>V39</v>
      </c>
      <c r="G20" s="34" t="str">
        <f t="shared" si="1"/>
        <v>V39</v>
      </c>
      <c r="H20" s="65" t="str">
        <f t="shared" si="2"/>
        <v>A1V39</v>
      </c>
      <c r="I20" s="108">
        <f t="shared" si="3"/>
        <v>2</v>
      </c>
    </row>
    <row r="21" spans="1:9" ht="24">
      <c r="A21" s="33" t="s">
        <v>82</v>
      </c>
      <c r="B21" s="38" t="str">
        <f>Assets!$B$6</f>
        <v>Automated reservation, check-in and boarding procedure</v>
      </c>
      <c r="C21" s="114" t="s">
        <v>375</v>
      </c>
      <c r="D21" s="142">
        <v>4</v>
      </c>
      <c r="E21" s="34"/>
      <c r="F21" s="34" t="str">
        <f t="shared" si="0"/>
        <v>V5.</v>
      </c>
      <c r="G21" s="34" t="str">
        <f t="shared" si="1"/>
        <v>V5</v>
      </c>
      <c r="H21" s="65" t="str">
        <f t="shared" si="2"/>
        <v>A1V5</v>
      </c>
      <c r="I21" s="108">
        <f t="shared" si="3"/>
        <v>4</v>
      </c>
    </row>
    <row r="22" spans="1:9" ht="24">
      <c r="A22" s="33" t="s">
        <v>82</v>
      </c>
      <c r="B22" s="38" t="str">
        <f>Assets!$B$6</f>
        <v>Automated reservation, check-in and boarding procedure</v>
      </c>
      <c r="C22" s="114" t="s">
        <v>373</v>
      </c>
      <c r="D22" s="142">
        <v>3</v>
      </c>
      <c r="E22" s="34"/>
      <c r="F22" s="34" t="str">
        <f t="shared" si="0"/>
        <v>V6.</v>
      </c>
      <c r="G22" s="34" t="str">
        <f t="shared" si="1"/>
        <v>V6</v>
      </c>
      <c r="H22" s="65" t="str">
        <f t="shared" si="2"/>
        <v>A1V6</v>
      </c>
      <c r="I22" s="108">
        <f t="shared" si="3"/>
        <v>3</v>
      </c>
    </row>
    <row r="23" spans="1:9" ht="24">
      <c r="A23" s="33" t="s">
        <v>82</v>
      </c>
      <c r="B23" s="38" t="str">
        <f>Assets!$B$6</f>
        <v>Automated reservation, check-in and boarding procedure</v>
      </c>
      <c r="C23" s="115" t="s">
        <v>370</v>
      </c>
      <c r="D23" s="143">
        <v>3</v>
      </c>
      <c r="E23" s="34"/>
      <c r="F23" s="34" t="str">
        <f t="shared" si="0"/>
        <v>V7.</v>
      </c>
      <c r="G23" s="34" t="str">
        <f t="shared" si="1"/>
        <v>V7</v>
      </c>
      <c r="H23" s="65" t="str">
        <f t="shared" si="2"/>
        <v>A1V7</v>
      </c>
      <c r="I23" s="108">
        <f t="shared" si="3"/>
        <v>3</v>
      </c>
    </row>
    <row r="24" spans="1:9" ht="24">
      <c r="A24" s="33" t="s">
        <v>82</v>
      </c>
      <c r="B24" s="38" t="str">
        <f>Assets!$B$6</f>
        <v>Automated reservation, check-in and boarding procedure</v>
      </c>
      <c r="C24" s="115" t="s">
        <v>371</v>
      </c>
      <c r="D24" s="143">
        <v>4</v>
      </c>
      <c r="E24" s="34"/>
      <c r="F24" s="34" t="str">
        <f t="shared" si="0"/>
        <v>V8.</v>
      </c>
      <c r="G24" s="34" t="str">
        <f t="shared" si="1"/>
        <v>V8</v>
      </c>
      <c r="H24" s="65" t="str">
        <f t="shared" si="2"/>
        <v>A1V8</v>
      </c>
      <c r="I24" s="108">
        <f t="shared" si="3"/>
        <v>4</v>
      </c>
    </row>
    <row r="25" spans="1:9" ht="24">
      <c r="A25" s="33" t="s">
        <v>82</v>
      </c>
      <c r="B25" s="38" t="str">
        <f>Assets!$B$6</f>
        <v>Automated reservation, check-in and boarding procedure</v>
      </c>
      <c r="C25" s="115" t="s">
        <v>387</v>
      </c>
      <c r="D25" s="143">
        <v>3</v>
      </c>
      <c r="E25" s="34"/>
      <c r="F25" s="34" t="str">
        <f t="shared" si="0"/>
        <v>V10</v>
      </c>
      <c r="G25" s="34" t="str">
        <f t="shared" si="1"/>
        <v>V10</v>
      </c>
      <c r="H25" s="65" t="str">
        <f t="shared" si="2"/>
        <v>A1V10</v>
      </c>
      <c r="I25" s="108">
        <f t="shared" si="3"/>
        <v>3</v>
      </c>
    </row>
    <row r="26" spans="1:9" ht="24">
      <c r="A26" s="33" t="s">
        <v>82</v>
      </c>
      <c r="B26" s="38" t="str">
        <f>Assets!$B$6</f>
        <v>Automated reservation, check-in and boarding procedure</v>
      </c>
      <c r="C26" s="115" t="s">
        <v>472</v>
      </c>
      <c r="D26" s="143">
        <v>3</v>
      </c>
      <c r="E26" s="34"/>
      <c r="F26" s="34" t="str">
        <f>LEFT(C26,3)</f>
        <v>V9.</v>
      </c>
      <c r="G26" s="34" t="str">
        <f>SUBSTITUTE(F26,".","")</f>
        <v>V9</v>
      </c>
      <c r="H26" s="65" t="str">
        <f t="shared" si="2"/>
        <v>A1V9</v>
      </c>
      <c r="I26" s="108">
        <f t="shared" si="3"/>
        <v>3</v>
      </c>
    </row>
    <row r="27" spans="1:9" ht="24">
      <c r="A27" s="33" t="s">
        <v>82</v>
      </c>
      <c r="B27" s="38" t="str">
        <f>Assets!$B$6</f>
        <v>Automated reservation, check-in and boarding procedure</v>
      </c>
      <c r="C27" s="115" t="s">
        <v>471</v>
      </c>
      <c r="D27" s="143">
        <v>3</v>
      </c>
      <c r="E27" s="34"/>
      <c r="F27" s="34" t="str">
        <f>LEFT(C27,3)</f>
        <v>V20</v>
      </c>
      <c r="G27" s="34" t="str">
        <f>SUBSTITUTE(F27,".","")</f>
        <v>V20</v>
      </c>
      <c r="H27" s="65" t="str">
        <f t="shared" si="2"/>
        <v>A1V20</v>
      </c>
      <c r="I27" s="108">
        <f t="shared" si="3"/>
        <v>3</v>
      </c>
    </row>
    <row r="28" spans="1:9" ht="24">
      <c r="A28" s="33" t="s">
        <v>82</v>
      </c>
      <c r="B28" s="38" t="str">
        <f>Assets!$B$6</f>
        <v>Automated reservation, check-in and boarding procedure</v>
      </c>
      <c r="C28" s="115" t="s">
        <v>473</v>
      </c>
      <c r="D28" s="143">
        <v>3</v>
      </c>
      <c r="E28" s="34"/>
      <c r="F28" s="34" t="str">
        <f>LEFT(C28,3)</f>
        <v>V41</v>
      </c>
      <c r="G28" s="34" t="str">
        <f>SUBSTITUTE(F28,".","")</f>
        <v>V41</v>
      </c>
      <c r="H28" s="65" t="str">
        <f t="shared" si="2"/>
        <v>A1V41</v>
      </c>
      <c r="I28" s="108">
        <f t="shared" si="3"/>
        <v>3</v>
      </c>
    </row>
    <row r="29" spans="1:9" ht="24.75" thickBot="1">
      <c r="A29" s="40" t="s">
        <v>82</v>
      </c>
      <c r="B29" s="41" t="str">
        <f>Assets!$B$6</f>
        <v>Automated reservation, check-in and boarding procedure</v>
      </c>
      <c r="C29" s="116" t="s">
        <v>474</v>
      </c>
      <c r="D29" s="144">
        <v>4</v>
      </c>
      <c r="E29" s="34"/>
      <c r="F29" s="34" t="str">
        <f t="shared" si="0"/>
        <v>V42</v>
      </c>
      <c r="G29" s="34" t="str">
        <f t="shared" si="1"/>
        <v>V42</v>
      </c>
      <c r="H29" s="65" t="str">
        <f t="shared" si="2"/>
        <v>A1V42</v>
      </c>
      <c r="I29" s="108">
        <f t="shared" si="3"/>
        <v>4</v>
      </c>
    </row>
    <row r="30" spans="1:9" ht="15.75">
      <c r="A30" s="37" t="s">
        <v>83</v>
      </c>
      <c r="B30" s="38" t="str">
        <f>Assets!$B$7</f>
        <v>Electronic visa issuing process</v>
      </c>
      <c r="C30" s="113" t="s">
        <v>371</v>
      </c>
      <c r="D30" s="145">
        <v>3</v>
      </c>
      <c r="E30" s="34"/>
      <c r="F30" s="34" t="str">
        <f t="shared" si="0"/>
        <v>V8.</v>
      </c>
      <c r="G30" s="34" t="str">
        <f t="shared" si="1"/>
        <v>V8</v>
      </c>
      <c r="H30" s="65" t="str">
        <f t="shared" si="2"/>
        <v>A2V8</v>
      </c>
      <c r="I30" s="108">
        <f t="shared" si="3"/>
        <v>3</v>
      </c>
    </row>
    <row r="31" spans="1:9" ht="36">
      <c r="A31" s="33" t="s">
        <v>83</v>
      </c>
      <c r="B31" s="36" t="str">
        <f>Assets!$B$7</f>
        <v>Electronic visa issuing process</v>
      </c>
      <c r="C31" s="114" t="s">
        <v>376</v>
      </c>
      <c r="D31" s="142">
        <v>5</v>
      </c>
      <c r="E31" s="34"/>
      <c r="F31" s="34" t="str">
        <f t="shared" si="0"/>
        <v>V1.</v>
      </c>
      <c r="G31" s="34" t="str">
        <f t="shared" si="1"/>
        <v>V1</v>
      </c>
      <c r="H31" s="65" t="str">
        <f t="shared" si="2"/>
        <v>A2V1</v>
      </c>
      <c r="I31" s="108">
        <f t="shared" si="3"/>
        <v>5</v>
      </c>
    </row>
    <row r="32" spans="1:9" ht="15.75">
      <c r="A32" s="33" t="s">
        <v>83</v>
      </c>
      <c r="B32" s="36" t="str">
        <f>Assets!$B$7</f>
        <v>Electronic visa issuing process</v>
      </c>
      <c r="C32" s="114" t="s">
        <v>372</v>
      </c>
      <c r="D32" s="142">
        <v>4</v>
      </c>
      <c r="E32" s="34"/>
      <c r="F32" s="34" t="str">
        <f t="shared" si="0"/>
        <v>V12</v>
      </c>
      <c r="G32" s="34" t="str">
        <f t="shared" si="1"/>
        <v>V12</v>
      </c>
      <c r="H32" s="65" t="str">
        <f t="shared" si="2"/>
        <v>A2V12</v>
      </c>
      <c r="I32" s="108">
        <f t="shared" si="3"/>
        <v>4</v>
      </c>
    </row>
    <row r="33" spans="1:9" ht="15.75">
      <c r="A33" s="33" t="s">
        <v>83</v>
      </c>
      <c r="B33" s="36" t="str">
        <f>Assets!$B$7</f>
        <v>Electronic visa issuing process</v>
      </c>
      <c r="C33" s="114" t="s">
        <v>377</v>
      </c>
      <c r="D33" s="142">
        <v>4</v>
      </c>
      <c r="E33" s="34"/>
      <c r="F33" s="34" t="str">
        <f t="shared" si="0"/>
        <v>V14</v>
      </c>
      <c r="G33" s="34" t="str">
        <f t="shared" si="1"/>
        <v>V14</v>
      </c>
      <c r="H33" s="65" t="str">
        <f t="shared" si="2"/>
        <v>A2V14</v>
      </c>
      <c r="I33" s="108">
        <f t="shared" si="3"/>
        <v>4</v>
      </c>
    </row>
    <row r="34" spans="1:9" ht="15.75">
      <c r="A34" s="33" t="s">
        <v>83</v>
      </c>
      <c r="B34" s="36" t="str">
        <f>Assets!$B$7</f>
        <v>Electronic visa issuing process</v>
      </c>
      <c r="C34" s="114" t="s">
        <v>146</v>
      </c>
      <c r="D34" s="142">
        <v>4</v>
      </c>
      <c r="E34" s="34"/>
      <c r="F34" s="34" t="str">
        <f t="shared" si="0"/>
        <v>V3.</v>
      </c>
      <c r="G34" s="34" t="str">
        <f t="shared" si="1"/>
        <v>V3</v>
      </c>
      <c r="H34" s="65" t="str">
        <f t="shared" si="2"/>
        <v>A2V3</v>
      </c>
      <c r="I34" s="108">
        <f t="shared" si="3"/>
        <v>4</v>
      </c>
    </row>
    <row r="35" spans="1:9" ht="24">
      <c r="A35" s="33" t="s">
        <v>83</v>
      </c>
      <c r="B35" s="36" t="str">
        <f>Assets!$B$7</f>
        <v>Electronic visa issuing process</v>
      </c>
      <c r="C35" s="114" t="s">
        <v>370</v>
      </c>
      <c r="D35" s="142">
        <v>3</v>
      </c>
      <c r="E35" s="34"/>
      <c r="F35" s="34" t="str">
        <f t="shared" si="0"/>
        <v>V7.</v>
      </c>
      <c r="G35" s="34" t="str">
        <f t="shared" si="1"/>
        <v>V7</v>
      </c>
      <c r="H35" s="65" t="str">
        <f t="shared" si="2"/>
        <v>A2V7</v>
      </c>
      <c r="I35" s="108">
        <f t="shared" si="3"/>
        <v>3</v>
      </c>
    </row>
    <row r="36" spans="1:9" ht="15.75">
      <c r="A36" s="33" t="s">
        <v>83</v>
      </c>
      <c r="B36" s="36" t="str">
        <f>Assets!$B$7</f>
        <v>Electronic visa issuing process</v>
      </c>
      <c r="C36" s="114" t="s">
        <v>375</v>
      </c>
      <c r="D36" s="142">
        <v>3</v>
      </c>
      <c r="E36" s="34"/>
      <c r="F36" s="34" t="str">
        <f t="shared" si="0"/>
        <v>V5.</v>
      </c>
      <c r="G36" s="34" t="str">
        <f t="shared" si="1"/>
        <v>V5</v>
      </c>
      <c r="H36" s="65" t="str">
        <f t="shared" si="2"/>
        <v>A2V5</v>
      </c>
      <c r="I36" s="108">
        <f t="shared" si="3"/>
        <v>3</v>
      </c>
    </row>
    <row r="37" spans="1:9" ht="15.75">
      <c r="A37" s="33" t="s">
        <v>83</v>
      </c>
      <c r="B37" s="36" t="str">
        <f>Assets!$B$7</f>
        <v>Electronic visa issuing process</v>
      </c>
      <c r="C37" s="114" t="s">
        <v>386</v>
      </c>
      <c r="D37" s="142">
        <v>3</v>
      </c>
      <c r="E37" s="34"/>
      <c r="F37" s="34" t="str">
        <f t="shared" si="0"/>
        <v>V23</v>
      </c>
      <c r="G37" s="34" t="str">
        <f t="shared" ref="G37:G67" si="4">SUBSTITUTE(F37,".","")</f>
        <v>V23</v>
      </c>
      <c r="H37" s="65" t="str">
        <f t="shared" si="2"/>
        <v>A2V23</v>
      </c>
      <c r="I37" s="108">
        <f t="shared" si="3"/>
        <v>3</v>
      </c>
    </row>
    <row r="38" spans="1:9" ht="15.75">
      <c r="A38" s="33" t="s">
        <v>83</v>
      </c>
      <c r="B38" s="36" t="str">
        <f>Assets!$B$7</f>
        <v>Electronic visa issuing process</v>
      </c>
      <c r="C38" s="114" t="s">
        <v>373</v>
      </c>
      <c r="D38" s="142">
        <v>4</v>
      </c>
      <c r="E38" s="34"/>
      <c r="F38" s="34" t="str">
        <f t="shared" si="0"/>
        <v>V6.</v>
      </c>
      <c r="G38" s="34" t="str">
        <f t="shared" si="4"/>
        <v>V6</v>
      </c>
      <c r="H38" s="65" t="str">
        <f t="shared" si="2"/>
        <v>A2V6</v>
      </c>
      <c r="I38" s="108">
        <f t="shared" ref="I38:I76" si="5">D38</f>
        <v>4</v>
      </c>
    </row>
    <row r="39" spans="1:9" ht="24">
      <c r="A39" s="33" t="s">
        <v>83</v>
      </c>
      <c r="B39" s="36" t="str">
        <f>Assets!$B$7</f>
        <v>Electronic visa issuing process</v>
      </c>
      <c r="C39" s="115" t="s">
        <v>472</v>
      </c>
      <c r="D39" s="142">
        <v>3</v>
      </c>
      <c r="E39" s="34"/>
      <c r="F39" s="34" t="str">
        <f t="shared" si="0"/>
        <v>V9.</v>
      </c>
      <c r="G39" s="34" t="str">
        <f t="shared" si="4"/>
        <v>V9</v>
      </c>
      <c r="H39" s="65" t="str">
        <f t="shared" si="2"/>
        <v>A2V9</v>
      </c>
      <c r="I39" s="108">
        <f t="shared" si="5"/>
        <v>3</v>
      </c>
    </row>
    <row r="40" spans="1:9" ht="24">
      <c r="A40" s="33" t="s">
        <v>83</v>
      </c>
      <c r="B40" s="36" t="str">
        <f>Assets!$B$7</f>
        <v>Electronic visa issuing process</v>
      </c>
      <c r="C40" s="114" t="s">
        <v>374</v>
      </c>
      <c r="D40" s="142">
        <v>4</v>
      </c>
      <c r="E40" s="34"/>
      <c r="F40" s="34" t="str">
        <f t="shared" si="0"/>
        <v>V4.</v>
      </c>
      <c r="G40" s="34" t="str">
        <f t="shared" si="4"/>
        <v>V4</v>
      </c>
      <c r="H40" s="65" t="str">
        <f t="shared" si="2"/>
        <v>A2V4</v>
      </c>
      <c r="I40" s="108">
        <f t="shared" si="5"/>
        <v>4</v>
      </c>
    </row>
    <row r="41" spans="1:9" ht="15.75">
      <c r="A41" s="33" t="s">
        <v>83</v>
      </c>
      <c r="B41" s="36" t="str">
        <f>Assets!$B$7</f>
        <v>Electronic visa issuing process</v>
      </c>
      <c r="C41" s="115" t="s">
        <v>382</v>
      </c>
      <c r="D41" s="143">
        <v>3</v>
      </c>
      <c r="E41" s="34"/>
      <c r="F41" s="34" t="str">
        <f t="shared" si="0"/>
        <v>V38</v>
      </c>
      <c r="G41" s="34" t="str">
        <f t="shared" si="4"/>
        <v>V38</v>
      </c>
      <c r="H41" s="65" t="str">
        <f t="shared" si="2"/>
        <v>A2V38</v>
      </c>
      <c r="I41" s="108">
        <f t="shared" si="5"/>
        <v>3</v>
      </c>
    </row>
    <row r="42" spans="1:9" ht="15.75">
      <c r="A42" s="33" t="s">
        <v>83</v>
      </c>
      <c r="B42" s="36" t="str">
        <f>Assets!$B$7</f>
        <v>Electronic visa issuing process</v>
      </c>
      <c r="C42" s="113" t="s">
        <v>475</v>
      </c>
      <c r="D42" s="143">
        <v>4</v>
      </c>
      <c r="E42" s="34"/>
      <c r="F42" s="34" t="str">
        <f t="shared" si="0"/>
        <v>V18</v>
      </c>
      <c r="G42" s="34" t="str">
        <f t="shared" si="4"/>
        <v>V18</v>
      </c>
      <c r="H42" s="65" t="str">
        <f t="shared" si="2"/>
        <v>A2V18</v>
      </c>
      <c r="I42" s="108">
        <f t="shared" si="5"/>
        <v>4</v>
      </c>
    </row>
    <row r="43" spans="1:9" ht="24">
      <c r="A43" s="33" t="s">
        <v>83</v>
      </c>
      <c r="B43" s="36" t="str">
        <f>Assets!$B$7</f>
        <v>Electronic visa issuing process</v>
      </c>
      <c r="C43" s="115" t="s">
        <v>476</v>
      </c>
      <c r="D43" s="143">
        <v>4</v>
      </c>
      <c r="E43" s="34"/>
      <c r="F43" s="34" t="str">
        <f t="shared" si="0"/>
        <v>V19</v>
      </c>
      <c r="G43" s="34" t="str">
        <f t="shared" si="4"/>
        <v>V19</v>
      </c>
      <c r="H43" s="65" t="str">
        <f t="shared" si="2"/>
        <v>A2V19</v>
      </c>
      <c r="I43" s="108">
        <f t="shared" si="5"/>
        <v>4</v>
      </c>
    </row>
    <row r="44" spans="1:9" ht="15.75">
      <c r="A44" s="33" t="s">
        <v>83</v>
      </c>
      <c r="B44" s="36" t="str">
        <f>Assets!$B$7</f>
        <v>Electronic visa issuing process</v>
      </c>
      <c r="C44" s="115" t="s">
        <v>385</v>
      </c>
      <c r="D44" s="143">
        <v>3</v>
      </c>
      <c r="E44" s="34"/>
      <c r="F44" s="34" t="str">
        <f t="shared" si="0"/>
        <v>V35</v>
      </c>
      <c r="G44" s="34" t="str">
        <f t="shared" si="4"/>
        <v>V35</v>
      </c>
      <c r="H44" s="65" t="str">
        <f t="shared" si="2"/>
        <v>A2V35</v>
      </c>
      <c r="I44" s="108">
        <f t="shared" si="5"/>
        <v>3</v>
      </c>
    </row>
    <row r="45" spans="1:9" ht="15.75">
      <c r="A45" s="33" t="s">
        <v>83</v>
      </c>
      <c r="B45" s="36" t="str">
        <f>Assets!$B$7</f>
        <v>Electronic visa issuing process</v>
      </c>
      <c r="C45" s="115" t="s">
        <v>384</v>
      </c>
      <c r="D45" s="143">
        <v>2</v>
      </c>
      <c r="E45" s="34"/>
      <c r="F45" s="34" t="str">
        <f t="shared" si="0"/>
        <v>V15</v>
      </c>
      <c r="G45" s="34" t="str">
        <f t="shared" si="4"/>
        <v>V15</v>
      </c>
      <c r="H45" s="65" t="str">
        <f t="shared" si="2"/>
        <v>A2V15</v>
      </c>
      <c r="I45" s="108">
        <f t="shared" si="5"/>
        <v>2</v>
      </c>
    </row>
    <row r="46" spans="1:9" ht="15.75">
      <c r="A46" s="33" t="s">
        <v>83</v>
      </c>
      <c r="B46" s="227" t="s">
        <v>84</v>
      </c>
      <c r="C46" s="115" t="s">
        <v>477</v>
      </c>
      <c r="D46" s="143">
        <v>4</v>
      </c>
      <c r="E46" s="34"/>
      <c r="F46" s="34" t="str">
        <f>LEFT(C46,3)</f>
        <v>V40</v>
      </c>
      <c r="G46" s="34" t="str">
        <f>SUBSTITUTE(F46,".","")</f>
        <v>V40</v>
      </c>
      <c r="H46" s="65" t="str">
        <f t="shared" si="2"/>
        <v>A2V40</v>
      </c>
      <c r="I46" s="108">
        <f t="shared" si="5"/>
        <v>4</v>
      </c>
    </row>
    <row r="47" spans="1:9" ht="15.75">
      <c r="A47" s="33" t="s">
        <v>83</v>
      </c>
      <c r="B47" s="227" t="s">
        <v>84</v>
      </c>
      <c r="C47" s="115" t="s">
        <v>473</v>
      </c>
      <c r="D47" s="143">
        <v>4</v>
      </c>
      <c r="E47" s="34"/>
      <c r="F47" s="34" t="str">
        <f>LEFT(C47,3)</f>
        <v>V41</v>
      </c>
      <c r="G47" s="34" t="str">
        <f>SUBSTITUTE(F47,".","")</f>
        <v>V41</v>
      </c>
      <c r="H47" s="65" t="str">
        <f t="shared" si="2"/>
        <v>A2V41</v>
      </c>
      <c r="I47" s="108">
        <f t="shared" si="5"/>
        <v>4</v>
      </c>
    </row>
    <row r="48" spans="1:9" ht="24">
      <c r="A48" s="33" t="s">
        <v>83</v>
      </c>
      <c r="B48" s="229" t="s">
        <v>84</v>
      </c>
      <c r="C48" s="117" t="s">
        <v>474</v>
      </c>
      <c r="D48" s="143">
        <v>5</v>
      </c>
      <c r="E48" s="34"/>
      <c r="F48" s="34" t="str">
        <f>LEFT(C48,3)</f>
        <v>V42</v>
      </c>
      <c r="G48" s="34" t="str">
        <f>SUBSTITUTE(F48,".","")</f>
        <v>V42</v>
      </c>
      <c r="H48" s="65" t="str">
        <f t="shared" si="2"/>
        <v>A2V42</v>
      </c>
      <c r="I48" s="108">
        <f t="shared" si="5"/>
        <v>5</v>
      </c>
    </row>
    <row r="49" spans="1:9" ht="15.75">
      <c r="A49" s="33" t="s">
        <v>83</v>
      </c>
      <c r="B49" s="229" t="s">
        <v>84</v>
      </c>
      <c r="C49" s="115" t="s">
        <v>379</v>
      </c>
      <c r="D49" s="143">
        <v>3</v>
      </c>
      <c r="E49" s="34"/>
      <c r="F49" s="34" t="str">
        <f>LEFT(C49,3)</f>
        <v>V21</v>
      </c>
      <c r="G49" s="34" t="str">
        <f>SUBSTITUTE(F49,".","")</f>
        <v>V21</v>
      </c>
      <c r="H49" s="65" t="str">
        <f t="shared" si="2"/>
        <v>A2V21</v>
      </c>
      <c r="I49" s="108"/>
    </row>
    <row r="50" spans="1:9" ht="16.5" thickBot="1">
      <c r="A50" s="40" t="s">
        <v>83</v>
      </c>
      <c r="B50" s="41" t="str">
        <f>Assets!$B$7</f>
        <v>Electronic visa issuing process</v>
      </c>
      <c r="C50" s="116" t="s">
        <v>471</v>
      </c>
      <c r="D50" s="144">
        <v>4</v>
      </c>
      <c r="E50" s="34"/>
      <c r="F50" s="34" t="str">
        <f t="shared" si="0"/>
        <v>V20</v>
      </c>
      <c r="G50" s="34" t="str">
        <f t="shared" si="4"/>
        <v>V20</v>
      </c>
      <c r="H50" s="65" t="str">
        <f t="shared" si="2"/>
        <v>A2V20</v>
      </c>
      <c r="I50" s="108">
        <f t="shared" si="5"/>
        <v>4</v>
      </c>
    </row>
    <row r="51" spans="1:9" ht="15.75">
      <c r="A51" s="37" t="s">
        <v>85</v>
      </c>
      <c r="B51" s="38" t="str">
        <f>Assets!$B$8</f>
        <v>Luggage and goods handling</v>
      </c>
      <c r="C51" s="113" t="s">
        <v>390</v>
      </c>
      <c r="D51" s="145">
        <v>2</v>
      </c>
      <c r="E51" s="34"/>
      <c r="F51" s="34" t="str">
        <f t="shared" si="0"/>
        <v>V13</v>
      </c>
      <c r="G51" s="34" t="str">
        <f t="shared" si="4"/>
        <v>V13</v>
      </c>
      <c r="H51" s="65" t="str">
        <f t="shared" si="2"/>
        <v>A3V13</v>
      </c>
      <c r="I51" s="108">
        <f t="shared" si="5"/>
        <v>2</v>
      </c>
    </row>
    <row r="52" spans="1:9" ht="15.75">
      <c r="A52" s="33" t="s">
        <v>85</v>
      </c>
      <c r="B52" s="36" t="str">
        <f>Assets!$B$8</f>
        <v>Luggage and goods handling</v>
      </c>
      <c r="C52" s="114" t="s">
        <v>388</v>
      </c>
      <c r="D52" s="146">
        <v>2</v>
      </c>
      <c r="E52" s="34"/>
      <c r="F52" s="34" t="str">
        <f t="shared" si="0"/>
        <v>V25</v>
      </c>
      <c r="G52" s="34" t="str">
        <f t="shared" si="4"/>
        <v>V25</v>
      </c>
      <c r="H52" s="65" t="str">
        <f t="shared" si="2"/>
        <v>A3V25</v>
      </c>
      <c r="I52" s="108">
        <f t="shared" si="5"/>
        <v>2</v>
      </c>
    </row>
    <row r="53" spans="1:9" ht="15.75">
      <c r="A53" s="33" t="s">
        <v>85</v>
      </c>
      <c r="B53" s="36" t="str">
        <f>Assets!$B$8</f>
        <v>Luggage and goods handling</v>
      </c>
      <c r="C53" s="114" t="s">
        <v>145</v>
      </c>
      <c r="D53" s="146">
        <v>3</v>
      </c>
      <c r="E53" s="34"/>
      <c r="F53" s="34" t="str">
        <f t="shared" si="0"/>
        <v>V2.</v>
      </c>
      <c r="G53" s="34" t="str">
        <f t="shared" si="4"/>
        <v>V2</v>
      </c>
      <c r="H53" s="65" t="str">
        <f t="shared" si="2"/>
        <v>A3V2</v>
      </c>
      <c r="I53" s="108">
        <f t="shared" si="5"/>
        <v>3</v>
      </c>
    </row>
    <row r="54" spans="1:9" ht="15.75">
      <c r="A54" s="33" t="s">
        <v>85</v>
      </c>
      <c r="B54" s="36" t="str">
        <f>Assets!$B$8</f>
        <v>Luggage and goods handling</v>
      </c>
      <c r="C54" s="114" t="s">
        <v>378</v>
      </c>
      <c r="D54" s="146">
        <v>2</v>
      </c>
      <c r="E54" s="34"/>
      <c r="F54" s="34" t="str">
        <f t="shared" si="0"/>
        <v>V37</v>
      </c>
      <c r="G54" s="34" t="str">
        <f t="shared" si="4"/>
        <v>V37</v>
      </c>
      <c r="H54" s="65" t="str">
        <f t="shared" si="2"/>
        <v>A3V37</v>
      </c>
      <c r="I54" s="108">
        <f t="shared" si="5"/>
        <v>2</v>
      </c>
    </row>
    <row r="55" spans="1:9" ht="15.75">
      <c r="A55" s="33" t="s">
        <v>85</v>
      </c>
      <c r="B55" s="36" t="str">
        <f>Assets!$B$8</f>
        <v>Luggage and goods handling</v>
      </c>
      <c r="C55" s="115" t="s">
        <v>389</v>
      </c>
      <c r="D55" s="147">
        <v>2</v>
      </c>
      <c r="E55" s="34"/>
      <c r="F55" s="34" t="str">
        <f t="shared" si="0"/>
        <v>V22</v>
      </c>
      <c r="G55" s="34" t="str">
        <f t="shared" si="4"/>
        <v>V22</v>
      </c>
      <c r="H55" s="65" t="str">
        <f t="shared" si="2"/>
        <v>A3V22</v>
      </c>
      <c r="I55" s="108">
        <f t="shared" si="5"/>
        <v>2</v>
      </c>
    </row>
    <row r="56" spans="1:9" ht="15.75">
      <c r="A56" s="33" t="s">
        <v>85</v>
      </c>
      <c r="B56" s="36" t="str">
        <f>Assets!$B$8</f>
        <v>Luggage and goods handling</v>
      </c>
      <c r="C56" s="115" t="s">
        <v>372</v>
      </c>
      <c r="D56" s="147">
        <v>3</v>
      </c>
      <c r="E56" s="34"/>
      <c r="F56" s="34" t="str">
        <f t="shared" si="0"/>
        <v>V12</v>
      </c>
      <c r="G56" s="34" t="str">
        <f t="shared" si="4"/>
        <v>V12</v>
      </c>
      <c r="H56" s="65" t="str">
        <f t="shared" si="2"/>
        <v>A3V12</v>
      </c>
      <c r="I56" s="108">
        <f t="shared" si="5"/>
        <v>3</v>
      </c>
    </row>
    <row r="57" spans="1:9" ht="15.75">
      <c r="A57" s="33" t="s">
        <v>85</v>
      </c>
      <c r="B57" s="36" t="str">
        <f>Assets!$B$8</f>
        <v>Luggage and goods handling</v>
      </c>
      <c r="C57" s="115" t="s">
        <v>375</v>
      </c>
      <c r="D57" s="147">
        <v>2</v>
      </c>
      <c r="E57" s="34"/>
      <c r="F57" s="34" t="str">
        <f t="shared" si="0"/>
        <v>V5.</v>
      </c>
      <c r="G57" s="34" t="str">
        <f t="shared" si="4"/>
        <v>V5</v>
      </c>
      <c r="H57" s="65" t="str">
        <f t="shared" si="2"/>
        <v>A3V5</v>
      </c>
      <c r="I57" s="108">
        <f t="shared" si="5"/>
        <v>2</v>
      </c>
    </row>
    <row r="58" spans="1:9" ht="15.75">
      <c r="A58" s="33" t="s">
        <v>85</v>
      </c>
      <c r="B58" s="36" t="str">
        <f>Assets!$B$8</f>
        <v>Luggage and goods handling</v>
      </c>
      <c r="C58" s="115" t="s">
        <v>384</v>
      </c>
      <c r="D58" s="147">
        <v>4</v>
      </c>
      <c r="E58" s="34"/>
      <c r="F58" s="34" t="str">
        <f t="shared" si="0"/>
        <v>V15</v>
      </c>
      <c r="G58" s="34" t="str">
        <f t="shared" si="4"/>
        <v>V15</v>
      </c>
      <c r="H58" s="65" t="str">
        <f t="shared" si="2"/>
        <v>A3V15</v>
      </c>
      <c r="I58" s="108">
        <f t="shared" si="5"/>
        <v>4</v>
      </c>
    </row>
    <row r="59" spans="1:9" ht="24">
      <c r="A59" s="33" t="s">
        <v>85</v>
      </c>
      <c r="B59" s="36" t="str">
        <f>Assets!$B$8</f>
        <v>Luggage and goods handling</v>
      </c>
      <c r="C59" s="115" t="s">
        <v>392</v>
      </c>
      <c r="D59" s="147">
        <v>2</v>
      </c>
      <c r="E59" s="34"/>
      <c r="F59" s="34" t="str">
        <f t="shared" si="0"/>
        <v>V24</v>
      </c>
      <c r="G59" s="34" t="str">
        <f t="shared" si="4"/>
        <v>V24</v>
      </c>
      <c r="H59" s="65" t="str">
        <f t="shared" si="2"/>
        <v>A3V24</v>
      </c>
      <c r="I59" s="108">
        <f t="shared" si="5"/>
        <v>2</v>
      </c>
    </row>
    <row r="60" spans="1:9" ht="16.5" thickBot="1">
      <c r="A60" s="40" t="s">
        <v>85</v>
      </c>
      <c r="B60" s="41" t="str">
        <f>Assets!$B$8</f>
        <v>Luggage and goods handling</v>
      </c>
      <c r="C60" s="116" t="s">
        <v>373</v>
      </c>
      <c r="D60" s="148">
        <v>4</v>
      </c>
      <c r="E60" s="34"/>
      <c r="F60" s="34" t="str">
        <f t="shared" si="0"/>
        <v>V6.</v>
      </c>
      <c r="G60" s="34" t="str">
        <f t="shared" si="4"/>
        <v>V6</v>
      </c>
      <c r="H60" s="65" t="str">
        <f t="shared" si="2"/>
        <v>A3V6</v>
      </c>
      <c r="I60" s="108">
        <f t="shared" si="5"/>
        <v>4</v>
      </c>
    </row>
    <row r="61" spans="1:9" ht="15.75">
      <c r="A61" s="37" t="s">
        <v>88</v>
      </c>
      <c r="B61" s="38" t="str">
        <f>Assets!$B$9</f>
        <v>Automated traffic management</v>
      </c>
      <c r="C61" s="113" t="s">
        <v>391</v>
      </c>
      <c r="D61" s="145">
        <v>3</v>
      </c>
      <c r="E61" s="34"/>
      <c r="F61" s="34" t="str">
        <f t="shared" si="0"/>
        <v>V17</v>
      </c>
      <c r="G61" s="34" t="str">
        <f t="shared" si="4"/>
        <v>V17</v>
      </c>
      <c r="H61" s="65" t="str">
        <f t="shared" si="2"/>
        <v>A4V17</v>
      </c>
      <c r="I61" s="108">
        <f t="shared" si="5"/>
        <v>3</v>
      </c>
    </row>
    <row r="62" spans="1:9" ht="24">
      <c r="A62" s="33" t="s">
        <v>88</v>
      </c>
      <c r="B62" s="36" t="str">
        <f>Assets!$B$9</f>
        <v>Automated traffic management</v>
      </c>
      <c r="C62" s="114" t="s">
        <v>441</v>
      </c>
      <c r="D62" s="142">
        <v>4</v>
      </c>
      <c r="E62" s="34"/>
      <c r="F62" s="34" t="str">
        <f t="shared" si="0"/>
        <v>V39</v>
      </c>
      <c r="G62" s="34" t="str">
        <f t="shared" si="4"/>
        <v>V39</v>
      </c>
      <c r="H62" s="65" t="str">
        <f t="shared" si="2"/>
        <v>A4V39</v>
      </c>
      <c r="I62" s="108">
        <f t="shared" si="5"/>
        <v>4</v>
      </c>
    </row>
    <row r="63" spans="1:9" ht="15.75">
      <c r="A63" s="33" t="s">
        <v>88</v>
      </c>
      <c r="B63" s="36" t="str">
        <f>Assets!$B$9</f>
        <v>Automated traffic management</v>
      </c>
      <c r="C63" s="114" t="s">
        <v>377</v>
      </c>
      <c r="D63" s="142">
        <v>2</v>
      </c>
      <c r="E63" s="34"/>
      <c r="F63" s="34" t="str">
        <f t="shared" si="0"/>
        <v>V14</v>
      </c>
      <c r="G63" s="34" t="str">
        <f t="shared" si="4"/>
        <v>V14</v>
      </c>
      <c r="H63" s="65" t="str">
        <f t="shared" si="2"/>
        <v>A4V14</v>
      </c>
      <c r="I63" s="108">
        <f t="shared" si="5"/>
        <v>2</v>
      </c>
    </row>
    <row r="64" spans="1:9" ht="15.75">
      <c r="A64" s="33" t="s">
        <v>88</v>
      </c>
      <c r="B64" s="36" t="str">
        <f>Assets!$B$9</f>
        <v>Automated traffic management</v>
      </c>
      <c r="C64" s="114" t="s">
        <v>145</v>
      </c>
      <c r="D64" s="142">
        <v>3</v>
      </c>
      <c r="E64" s="34"/>
      <c r="F64" s="34" t="str">
        <f t="shared" si="0"/>
        <v>V2.</v>
      </c>
      <c r="G64" s="34" t="str">
        <f t="shared" si="4"/>
        <v>V2</v>
      </c>
      <c r="H64" s="65" t="str">
        <f t="shared" si="2"/>
        <v>A4V2</v>
      </c>
      <c r="I64" s="108">
        <f t="shared" si="5"/>
        <v>3</v>
      </c>
    </row>
    <row r="65" spans="1:9" ht="15.75">
      <c r="A65" s="33" t="s">
        <v>88</v>
      </c>
      <c r="B65" s="36" t="str">
        <f>Assets!$B$9</f>
        <v>Automated traffic management</v>
      </c>
      <c r="C65" s="113" t="s">
        <v>475</v>
      </c>
      <c r="D65" s="142">
        <v>2</v>
      </c>
      <c r="E65" s="34"/>
      <c r="F65" s="34" t="str">
        <f t="shared" si="0"/>
        <v>V18</v>
      </c>
      <c r="G65" s="34" t="str">
        <f t="shared" si="4"/>
        <v>V18</v>
      </c>
      <c r="H65" s="65" t="str">
        <f t="shared" si="2"/>
        <v>A4V18</v>
      </c>
      <c r="I65" s="108">
        <f t="shared" si="5"/>
        <v>2</v>
      </c>
    </row>
    <row r="66" spans="1:9" ht="24">
      <c r="A66" s="33" t="s">
        <v>88</v>
      </c>
      <c r="B66" s="36" t="str">
        <f>Assets!$B$9</f>
        <v>Automated traffic management</v>
      </c>
      <c r="C66" s="113" t="s">
        <v>476</v>
      </c>
      <c r="D66" s="142">
        <v>4</v>
      </c>
      <c r="E66" s="34"/>
      <c r="F66" s="34" t="str">
        <f t="shared" si="0"/>
        <v>V19</v>
      </c>
      <c r="G66" s="34" t="str">
        <f t="shared" si="4"/>
        <v>V19</v>
      </c>
      <c r="H66" s="65" t="str">
        <f t="shared" si="2"/>
        <v>A4V19</v>
      </c>
      <c r="I66" s="108">
        <f t="shared" si="5"/>
        <v>4</v>
      </c>
    </row>
    <row r="67" spans="1:9" ht="15.75">
      <c r="A67" s="33" t="s">
        <v>88</v>
      </c>
      <c r="B67" s="36" t="str">
        <f>Assets!$B$9</f>
        <v>Automated traffic management</v>
      </c>
      <c r="C67" s="114" t="s">
        <v>373</v>
      </c>
      <c r="D67" s="142">
        <v>2</v>
      </c>
      <c r="E67" s="34"/>
      <c r="F67" s="34" t="str">
        <f t="shared" si="0"/>
        <v>V6.</v>
      </c>
      <c r="G67" s="34" t="str">
        <f t="shared" si="4"/>
        <v>V6</v>
      </c>
      <c r="H67" s="65" t="str">
        <f t="shared" si="2"/>
        <v>A4V6</v>
      </c>
      <c r="I67" s="108">
        <f t="shared" si="5"/>
        <v>2</v>
      </c>
    </row>
    <row r="68" spans="1:9" ht="15.75">
      <c r="A68" s="33" t="s">
        <v>88</v>
      </c>
      <c r="B68" s="36" t="str">
        <f>Assets!$B$9</f>
        <v>Automated traffic management</v>
      </c>
      <c r="C68" s="115" t="s">
        <v>382</v>
      </c>
      <c r="D68" s="143">
        <v>2</v>
      </c>
      <c r="E68" s="34"/>
      <c r="F68" s="34" t="str">
        <f t="shared" si="0"/>
        <v>V38</v>
      </c>
      <c r="H68" s="65" t="str">
        <f t="shared" ref="H68:H131" si="6">CONCATENATE(A68,G68)</f>
        <v>A4</v>
      </c>
      <c r="I68" s="108">
        <f t="shared" si="5"/>
        <v>2</v>
      </c>
    </row>
    <row r="69" spans="1:9" ht="15.75">
      <c r="A69" s="33" t="s">
        <v>88</v>
      </c>
      <c r="B69" s="36" t="str">
        <f>Assets!$B$9</f>
        <v>Automated traffic management</v>
      </c>
      <c r="C69" s="114" t="s">
        <v>471</v>
      </c>
      <c r="D69" s="142">
        <v>3</v>
      </c>
      <c r="E69" s="34"/>
      <c r="F69" s="34" t="str">
        <f t="shared" si="0"/>
        <v>V20</v>
      </c>
      <c r="G69" s="34" t="str">
        <f t="shared" ref="G69:G146" si="7">SUBSTITUTE(F69,".","")</f>
        <v>V20</v>
      </c>
      <c r="H69" s="65" t="str">
        <f t="shared" si="6"/>
        <v>A4V20</v>
      </c>
      <c r="I69" s="108">
        <f t="shared" si="5"/>
        <v>3</v>
      </c>
    </row>
    <row r="70" spans="1:9" ht="15.75">
      <c r="A70" s="109" t="s">
        <v>88</v>
      </c>
      <c r="B70" s="110" t="s">
        <v>89</v>
      </c>
      <c r="C70" s="115" t="s">
        <v>477</v>
      </c>
      <c r="D70" s="143">
        <v>3</v>
      </c>
      <c r="E70" s="34"/>
      <c r="F70" s="34" t="str">
        <f>LEFT(C70,3)</f>
        <v>V40</v>
      </c>
      <c r="G70" s="34" t="str">
        <f>SUBSTITUTE(F70,".","")</f>
        <v>V40</v>
      </c>
      <c r="H70" s="65" t="str">
        <f t="shared" si="6"/>
        <v>A4V40</v>
      </c>
      <c r="I70" s="108">
        <f t="shared" si="5"/>
        <v>3</v>
      </c>
    </row>
    <row r="71" spans="1:9" ht="15.75">
      <c r="A71" s="109" t="s">
        <v>88</v>
      </c>
      <c r="B71" s="110" t="s">
        <v>89</v>
      </c>
      <c r="C71" s="115" t="s">
        <v>473</v>
      </c>
      <c r="D71" s="143">
        <v>3</v>
      </c>
      <c r="E71" s="34"/>
      <c r="F71" s="34" t="str">
        <f>LEFT(C71,3)</f>
        <v>V41</v>
      </c>
      <c r="G71" s="34" t="str">
        <f>SUBSTITUTE(F71,".","")</f>
        <v>V41</v>
      </c>
      <c r="H71" s="65" t="str">
        <f t="shared" si="6"/>
        <v>A4V41</v>
      </c>
      <c r="I71" s="108">
        <f t="shared" si="5"/>
        <v>3</v>
      </c>
    </row>
    <row r="72" spans="1:9" ht="24">
      <c r="A72" s="109" t="s">
        <v>88</v>
      </c>
      <c r="B72" s="110" t="s">
        <v>89</v>
      </c>
      <c r="C72" s="117" t="s">
        <v>474</v>
      </c>
      <c r="D72" s="143">
        <v>3</v>
      </c>
      <c r="E72" s="34"/>
      <c r="F72" s="34" t="str">
        <f>LEFT(C72,3)</f>
        <v>V42</v>
      </c>
      <c r="G72" s="34" t="str">
        <f>SUBSTITUTE(F72,".","")</f>
        <v>V42</v>
      </c>
      <c r="H72" s="65" t="str">
        <f t="shared" si="6"/>
        <v>A4V42</v>
      </c>
      <c r="I72" s="108">
        <f t="shared" si="5"/>
        <v>3</v>
      </c>
    </row>
    <row r="73" spans="1:9" ht="16.5" thickBot="1">
      <c r="A73" s="40" t="s">
        <v>88</v>
      </c>
      <c r="B73" s="41" t="str">
        <f>Assets!$B$9</f>
        <v>Automated traffic management</v>
      </c>
      <c r="C73" s="116" t="s">
        <v>379</v>
      </c>
      <c r="D73" s="144">
        <v>3</v>
      </c>
      <c r="E73" s="34"/>
      <c r="F73" s="34" t="str">
        <f t="shared" si="0"/>
        <v>V21</v>
      </c>
      <c r="G73" s="34" t="str">
        <f t="shared" si="7"/>
        <v>V21</v>
      </c>
      <c r="H73" s="65" t="str">
        <f t="shared" si="6"/>
        <v>A4V21</v>
      </c>
      <c r="I73" s="108">
        <f t="shared" si="5"/>
        <v>3</v>
      </c>
    </row>
    <row r="74" spans="1:9" ht="60">
      <c r="A74" s="37" t="s">
        <v>91</v>
      </c>
      <c r="B74" s="38" t="str">
        <f>Assets!$B$10</f>
        <v>Passports and National ID cards</v>
      </c>
      <c r="C74" s="113" t="s">
        <v>383</v>
      </c>
      <c r="D74" s="145">
        <v>4</v>
      </c>
      <c r="E74" s="34"/>
      <c r="F74" s="34" t="str">
        <f t="shared" si="0"/>
        <v>V20</v>
      </c>
      <c r="G74" s="34" t="str">
        <f t="shared" si="7"/>
        <v>V20</v>
      </c>
      <c r="H74" s="65" t="str">
        <f t="shared" si="6"/>
        <v>A5V20</v>
      </c>
      <c r="I74" s="108">
        <f t="shared" si="5"/>
        <v>4</v>
      </c>
    </row>
    <row r="75" spans="1:9" ht="15.75">
      <c r="A75" s="33" t="s">
        <v>91</v>
      </c>
      <c r="B75" s="36" t="str">
        <f>Assets!$B$10</f>
        <v>Passports and National ID cards</v>
      </c>
      <c r="C75" s="114" t="s">
        <v>386</v>
      </c>
      <c r="D75" s="142">
        <v>4</v>
      </c>
      <c r="E75" s="34"/>
      <c r="F75" s="34" t="str">
        <f t="shared" si="0"/>
        <v>V23</v>
      </c>
      <c r="G75" s="34" t="str">
        <f t="shared" si="7"/>
        <v>V23</v>
      </c>
      <c r="H75" s="65" t="str">
        <f t="shared" si="6"/>
        <v>A5V23</v>
      </c>
      <c r="I75" s="108">
        <f t="shared" si="5"/>
        <v>4</v>
      </c>
    </row>
    <row r="76" spans="1:9" ht="15.75">
      <c r="A76" s="33" t="s">
        <v>91</v>
      </c>
      <c r="B76" s="36" t="str">
        <f>Assets!$B$10</f>
        <v>Passports and National ID cards</v>
      </c>
      <c r="C76" s="114" t="s">
        <v>401</v>
      </c>
      <c r="D76" s="149">
        <v>3</v>
      </c>
      <c r="E76" s="34"/>
      <c r="F76" s="34" t="str">
        <f t="shared" si="0"/>
        <v>V11</v>
      </c>
      <c r="G76" s="34" t="str">
        <f t="shared" si="7"/>
        <v>V11</v>
      </c>
      <c r="H76" s="65" t="str">
        <f t="shared" si="6"/>
        <v>A5V11</v>
      </c>
      <c r="I76" s="108">
        <f t="shared" si="5"/>
        <v>3</v>
      </c>
    </row>
    <row r="77" spans="1:9" ht="24">
      <c r="A77" s="33" t="s">
        <v>91</v>
      </c>
      <c r="B77" s="36" t="str">
        <f>Assets!$B$10</f>
        <v>Passports and National ID cards</v>
      </c>
      <c r="C77" s="114" t="s">
        <v>374</v>
      </c>
      <c r="D77" s="149">
        <v>3</v>
      </c>
      <c r="E77" s="34"/>
      <c r="F77" s="34" t="str">
        <f t="shared" ref="F77:F151" si="8">LEFT(C77,3)</f>
        <v>V4.</v>
      </c>
      <c r="G77" s="34" t="str">
        <f t="shared" si="7"/>
        <v>V4</v>
      </c>
      <c r="H77" s="65" t="str">
        <f t="shared" si="6"/>
        <v>A5V4</v>
      </c>
      <c r="I77" s="108">
        <f t="shared" ref="I77:I93" si="9">D77</f>
        <v>3</v>
      </c>
    </row>
    <row r="78" spans="1:9" ht="24">
      <c r="A78" s="33" t="s">
        <v>91</v>
      </c>
      <c r="B78" s="36" t="str">
        <f>Assets!$B$10</f>
        <v>Passports and National ID cards</v>
      </c>
      <c r="C78" s="114" t="s">
        <v>392</v>
      </c>
      <c r="D78" s="149">
        <v>2</v>
      </c>
      <c r="E78" s="34"/>
      <c r="F78" s="34" t="str">
        <f t="shared" si="8"/>
        <v>V24</v>
      </c>
      <c r="G78" s="34" t="str">
        <f t="shared" si="7"/>
        <v>V24</v>
      </c>
      <c r="H78" s="65" t="str">
        <f t="shared" si="6"/>
        <v>A5V24</v>
      </c>
      <c r="I78" s="108">
        <f t="shared" si="9"/>
        <v>2</v>
      </c>
    </row>
    <row r="79" spans="1:9" ht="15.75">
      <c r="A79" s="33" t="s">
        <v>91</v>
      </c>
      <c r="B79" s="36" t="str">
        <f>Assets!$B$10</f>
        <v>Passports and National ID cards</v>
      </c>
      <c r="C79" s="114" t="s">
        <v>373</v>
      </c>
      <c r="D79" s="149">
        <v>3</v>
      </c>
      <c r="E79" s="34"/>
      <c r="F79" s="34" t="str">
        <f t="shared" si="8"/>
        <v>V6.</v>
      </c>
      <c r="G79" s="34" t="str">
        <f t="shared" si="7"/>
        <v>V6</v>
      </c>
      <c r="H79" s="65" t="str">
        <f t="shared" si="6"/>
        <v>A5V6</v>
      </c>
      <c r="I79" s="108">
        <f t="shared" si="9"/>
        <v>3</v>
      </c>
    </row>
    <row r="80" spans="1:9" ht="24">
      <c r="A80" s="33" t="s">
        <v>91</v>
      </c>
      <c r="B80" s="36" t="str">
        <f>Assets!$B$10</f>
        <v>Passports and National ID cards</v>
      </c>
      <c r="C80" s="115" t="s">
        <v>472</v>
      </c>
      <c r="D80" s="149">
        <v>2</v>
      </c>
      <c r="E80" s="34"/>
      <c r="F80" s="34" t="str">
        <f t="shared" si="8"/>
        <v>V9.</v>
      </c>
      <c r="G80" s="34" t="str">
        <f t="shared" si="7"/>
        <v>V9</v>
      </c>
      <c r="H80" s="65" t="str">
        <f t="shared" si="6"/>
        <v>A5V9</v>
      </c>
      <c r="I80" s="108">
        <f t="shared" si="9"/>
        <v>2</v>
      </c>
    </row>
    <row r="81" spans="1:9" ht="15.75">
      <c r="A81" s="33" t="s">
        <v>91</v>
      </c>
      <c r="B81" s="36" t="str">
        <f>Assets!$B$10</f>
        <v>Passports and National ID cards</v>
      </c>
      <c r="C81" s="114" t="s">
        <v>388</v>
      </c>
      <c r="D81" s="149">
        <v>4</v>
      </c>
      <c r="E81" s="34"/>
      <c r="F81" s="34" t="str">
        <f t="shared" si="8"/>
        <v>V25</v>
      </c>
      <c r="G81" s="34" t="str">
        <f t="shared" si="7"/>
        <v>V25</v>
      </c>
      <c r="H81" s="65" t="str">
        <f t="shared" si="6"/>
        <v>A5V25</v>
      </c>
      <c r="I81" s="108">
        <f t="shared" si="9"/>
        <v>4</v>
      </c>
    </row>
    <row r="82" spans="1:9" ht="15.75">
      <c r="A82" s="33" t="s">
        <v>91</v>
      </c>
      <c r="B82" s="36" t="str">
        <f>Assets!$B$10</f>
        <v>Passports and National ID cards</v>
      </c>
      <c r="C82" s="114" t="s">
        <v>393</v>
      </c>
      <c r="D82" s="149">
        <v>3</v>
      </c>
      <c r="E82" s="34"/>
      <c r="F82" s="34" t="str">
        <f t="shared" si="8"/>
        <v>V26</v>
      </c>
      <c r="G82" s="34" t="str">
        <f t="shared" si="7"/>
        <v>V26</v>
      </c>
      <c r="H82" s="65" t="str">
        <f t="shared" si="6"/>
        <v>A5V26</v>
      </c>
      <c r="I82" s="108">
        <f t="shared" si="9"/>
        <v>3</v>
      </c>
    </row>
    <row r="83" spans="1:9" ht="15.75">
      <c r="A83" s="33" t="s">
        <v>91</v>
      </c>
      <c r="B83" s="36" t="str">
        <f>Assets!$B$10</f>
        <v>Passports and National ID cards</v>
      </c>
      <c r="C83" s="114" t="s">
        <v>394</v>
      </c>
      <c r="D83" s="149">
        <v>3</v>
      </c>
      <c r="E83" s="34"/>
      <c r="F83" s="34" t="str">
        <f t="shared" si="8"/>
        <v>V27</v>
      </c>
      <c r="G83" s="34" t="str">
        <f t="shared" si="7"/>
        <v>V27</v>
      </c>
      <c r="H83" s="65" t="str">
        <f t="shared" si="6"/>
        <v>A5V27</v>
      </c>
      <c r="I83" s="108">
        <f t="shared" si="9"/>
        <v>3</v>
      </c>
    </row>
    <row r="84" spans="1:9" ht="24">
      <c r="A84" s="33" t="s">
        <v>91</v>
      </c>
      <c r="B84" s="36" t="str">
        <f>Assets!$B$10</f>
        <v>Passports and National ID cards</v>
      </c>
      <c r="C84" s="114" t="s">
        <v>380</v>
      </c>
      <c r="D84" s="149">
        <v>4</v>
      </c>
      <c r="E84" s="34"/>
      <c r="F84" s="34" t="str">
        <f t="shared" si="8"/>
        <v>V28</v>
      </c>
      <c r="G84" s="34" t="str">
        <f t="shared" si="7"/>
        <v>V28</v>
      </c>
      <c r="H84" s="65" t="str">
        <f t="shared" si="6"/>
        <v>A5V28</v>
      </c>
      <c r="I84" s="108">
        <f t="shared" si="9"/>
        <v>4</v>
      </c>
    </row>
    <row r="85" spans="1:9" ht="15.75">
      <c r="A85" s="33" t="s">
        <v>91</v>
      </c>
      <c r="B85" s="36" t="str">
        <f>Assets!$B$10</f>
        <v>Passports and National ID cards</v>
      </c>
      <c r="C85" s="114" t="s">
        <v>395</v>
      </c>
      <c r="D85" s="142">
        <v>3</v>
      </c>
      <c r="E85" s="34"/>
      <c r="F85" s="34" t="str">
        <f t="shared" si="8"/>
        <v>V31</v>
      </c>
      <c r="G85" s="34" t="str">
        <f t="shared" si="7"/>
        <v>V31</v>
      </c>
      <c r="H85" s="65" t="str">
        <f t="shared" si="6"/>
        <v>A5V31</v>
      </c>
      <c r="I85" s="108">
        <f t="shared" si="9"/>
        <v>3</v>
      </c>
    </row>
    <row r="86" spans="1:9" ht="15.75">
      <c r="A86" s="33" t="s">
        <v>91</v>
      </c>
      <c r="B86" s="36" t="str">
        <f>Assets!$B$10</f>
        <v>Passports and National ID cards</v>
      </c>
      <c r="C86" s="117" t="s">
        <v>390</v>
      </c>
      <c r="D86" s="149">
        <v>4</v>
      </c>
      <c r="E86" s="34"/>
      <c r="F86" s="34" t="str">
        <f t="shared" si="8"/>
        <v>V13</v>
      </c>
      <c r="G86" s="34" t="str">
        <f t="shared" si="7"/>
        <v>V13</v>
      </c>
      <c r="H86" s="65" t="str">
        <f t="shared" si="6"/>
        <v>A5V13</v>
      </c>
      <c r="I86" s="108">
        <f t="shared" si="9"/>
        <v>4</v>
      </c>
    </row>
    <row r="87" spans="1:9" ht="24">
      <c r="A87" s="37" t="s">
        <v>91</v>
      </c>
      <c r="B87" s="38" t="str">
        <f>Assets!$B$10</f>
        <v>Passports and National ID cards</v>
      </c>
      <c r="C87" s="114" t="s">
        <v>441</v>
      </c>
      <c r="D87" s="150">
        <v>3</v>
      </c>
      <c r="E87" s="34"/>
      <c r="F87" s="34" t="str">
        <f t="shared" si="8"/>
        <v>V39</v>
      </c>
      <c r="G87" s="34" t="str">
        <f t="shared" si="7"/>
        <v>V39</v>
      </c>
      <c r="H87" s="65" t="str">
        <f t="shared" si="6"/>
        <v>A5V39</v>
      </c>
      <c r="I87" s="108">
        <f t="shared" si="9"/>
        <v>3</v>
      </c>
    </row>
    <row r="88" spans="1:9" ht="15.75">
      <c r="A88" s="33" t="s">
        <v>91</v>
      </c>
      <c r="B88" s="36" t="str">
        <f>Assets!$B$10</f>
        <v>Passports and National ID cards</v>
      </c>
      <c r="C88" s="114" t="s">
        <v>372</v>
      </c>
      <c r="D88" s="149">
        <v>3</v>
      </c>
      <c r="E88" s="34"/>
      <c r="F88" s="34" t="str">
        <f t="shared" si="8"/>
        <v>V12</v>
      </c>
      <c r="G88" s="34" t="str">
        <f t="shared" si="7"/>
        <v>V12</v>
      </c>
      <c r="H88" s="65" t="str">
        <f t="shared" si="6"/>
        <v>A5V12</v>
      </c>
      <c r="I88" s="108">
        <f t="shared" si="9"/>
        <v>3</v>
      </c>
    </row>
    <row r="89" spans="1:9" ht="15.75">
      <c r="A89" s="33" t="s">
        <v>91</v>
      </c>
      <c r="B89" s="36" t="str">
        <f>Assets!$B$10</f>
        <v>Passports and National ID cards</v>
      </c>
      <c r="C89" s="113" t="s">
        <v>475</v>
      </c>
      <c r="D89" s="151">
        <v>4</v>
      </c>
      <c r="E89" s="34"/>
      <c r="F89" s="34" t="str">
        <f t="shared" si="8"/>
        <v>V18</v>
      </c>
      <c r="G89" s="34" t="str">
        <f t="shared" si="7"/>
        <v>V18</v>
      </c>
      <c r="H89" s="65" t="str">
        <f t="shared" si="6"/>
        <v>A5V18</v>
      </c>
      <c r="I89" s="108">
        <f t="shared" si="9"/>
        <v>4</v>
      </c>
    </row>
    <row r="90" spans="1:9" ht="15.75">
      <c r="A90" s="33" t="s">
        <v>91</v>
      </c>
      <c r="B90" s="36" t="str">
        <f>Assets!$B$10</f>
        <v>Passports and National ID cards</v>
      </c>
      <c r="C90" s="115" t="s">
        <v>379</v>
      </c>
      <c r="D90" s="151">
        <v>3</v>
      </c>
      <c r="E90" s="34"/>
      <c r="F90" s="34" t="str">
        <f t="shared" si="8"/>
        <v>V21</v>
      </c>
      <c r="G90" s="34" t="str">
        <f t="shared" si="7"/>
        <v>V21</v>
      </c>
      <c r="H90" s="65" t="str">
        <f t="shared" si="6"/>
        <v>A5V21</v>
      </c>
      <c r="I90" s="108">
        <f t="shared" si="9"/>
        <v>3</v>
      </c>
    </row>
    <row r="91" spans="1:9" ht="15.75">
      <c r="A91" s="33" t="s">
        <v>91</v>
      </c>
      <c r="B91" s="36" t="str">
        <f>Assets!$B$10</f>
        <v>Passports and National ID cards</v>
      </c>
      <c r="C91" s="115" t="s">
        <v>389</v>
      </c>
      <c r="D91" s="151">
        <v>2</v>
      </c>
      <c r="E91" s="34"/>
      <c r="F91" s="34" t="str">
        <f t="shared" si="8"/>
        <v>V22</v>
      </c>
      <c r="G91" s="34" t="str">
        <f t="shared" si="7"/>
        <v>V22</v>
      </c>
      <c r="H91" s="65" t="str">
        <f t="shared" si="6"/>
        <v>A5V22</v>
      </c>
      <c r="I91" s="108">
        <f t="shared" si="9"/>
        <v>2</v>
      </c>
    </row>
    <row r="92" spans="1:9" ht="15.75">
      <c r="A92" s="33" t="s">
        <v>91</v>
      </c>
      <c r="B92" s="36" t="str">
        <f>Assets!$B$10</f>
        <v>Passports and National ID cards</v>
      </c>
      <c r="C92" s="115" t="s">
        <v>395</v>
      </c>
      <c r="D92" s="151">
        <v>3</v>
      </c>
      <c r="E92" s="34"/>
      <c r="F92" s="34" t="str">
        <f t="shared" si="8"/>
        <v>V31</v>
      </c>
      <c r="G92" s="34" t="str">
        <f t="shared" si="7"/>
        <v>V31</v>
      </c>
      <c r="H92" s="65" t="str">
        <f t="shared" si="6"/>
        <v>A5V31</v>
      </c>
      <c r="I92" s="108">
        <f t="shared" si="9"/>
        <v>3</v>
      </c>
    </row>
    <row r="93" spans="1:9" ht="15.75">
      <c r="A93" s="33" t="s">
        <v>91</v>
      </c>
      <c r="B93" s="36" t="str">
        <f>Assets!$B$10</f>
        <v>Passports and National ID cards</v>
      </c>
      <c r="C93" s="115" t="s">
        <v>473</v>
      </c>
      <c r="D93" s="151">
        <v>4</v>
      </c>
      <c r="E93" s="34"/>
      <c r="F93" s="34" t="str">
        <f>LEFT(C93,3)</f>
        <v>V41</v>
      </c>
      <c r="G93" s="34" t="str">
        <f>SUBSTITUTE(F93,".","")</f>
        <v>V41</v>
      </c>
      <c r="H93" s="65" t="str">
        <f t="shared" si="6"/>
        <v>A5V41</v>
      </c>
      <c r="I93" s="108">
        <f t="shared" si="9"/>
        <v>4</v>
      </c>
    </row>
    <row r="94" spans="1:9" ht="16.5" thickBot="1">
      <c r="A94" s="40" t="s">
        <v>91</v>
      </c>
      <c r="B94" s="41" t="str">
        <f>Assets!$B$10</f>
        <v>Passports and National ID cards</v>
      </c>
      <c r="C94" s="116" t="s">
        <v>382</v>
      </c>
      <c r="D94" s="152">
        <v>3</v>
      </c>
      <c r="E94" s="34"/>
      <c r="F94" s="34" t="str">
        <f t="shared" si="8"/>
        <v>V38</v>
      </c>
      <c r="G94" s="34" t="str">
        <f t="shared" si="7"/>
        <v>V38</v>
      </c>
      <c r="H94" s="65" t="str">
        <f t="shared" si="6"/>
        <v>A5V38</v>
      </c>
      <c r="I94" s="108">
        <f t="shared" ref="I94:I129" si="10">D94</f>
        <v>3</v>
      </c>
    </row>
    <row r="95" spans="1:9" ht="15.75">
      <c r="A95" s="37" t="s">
        <v>94</v>
      </c>
      <c r="B95" s="38" t="str">
        <f>Assets!$B$11</f>
        <v>Mobile ‘smart’ devices</v>
      </c>
      <c r="C95" s="113" t="s">
        <v>379</v>
      </c>
      <c r="D95" s="145">
        <v>4</v>
      </c>
      <c r="E95" s="34"/>
      <c r="F95" s="34" t="str">
        <f t="shared" si="8"/>
        <v>V21</v>
      </c>
      <c r="G95" s="34" t="str">
        <f t="shared" si="7"/>
        <v>V21</v>
      </c>
      <c r="H95" s="65" t="str">
        <f t="shared" si="6"/>
        <v>A6V21</v>
      </c>
      <c r="I95" s="108">
        <f t="shared" si="10"/>
        <v>4</v>
      </c>
    </row>
    <row r="96" spans="1:9" ht="15.75">
      <c r="A96" s="33" t="s">
        <v>94</v>
      </c>
      <c r="B96" s="36" t="str">
        <f>Assets!$B$11</f>
        <v>Mobile ‘smart’ devices</v>
      </c>
      <c r="C96" s="114" t="s">
        <v>386</v>
      </c>
      <c r="D96" s="142">
        <v>4</v>
      </c>
      <c r="E96" s="34"/>
      <c r="F96" s="34" t="str">
        <f t="shared" si="8"/>
        <v>V23</v>
      </c>
      <c r="G96" s="34" t="str">
        <f t="shared" si="7"/>
        <v>V23</v>
      </c>
      <c r="H96" s="65" t="str">
        <f t="shared" si="6"/>
        <v>A6V23</v>
      </c>
      <c r="I96" s="108">
        <f t="shared" si="10"/>
        <v>4</v>
      </c>
    </row>
    <row r="97" spans="1:9" ht="15.75">
      <c r="A97" s="33" t="s">
        <v>94</v>
      </c>
      <c r="B97" s="36" t="str">
        <f>Assets!$B$11</f>
        <v>Mobile ‘smart’ devices</v>
      </c>
      <c r="C97" s="114" t="s">
        <v>401</v>
      </c>
      <c r="D97" s="149">
        <v>3</v>
      </c>
      <c r="E97" s="34"/>
      <c r="F97" s="34" t="str">
        <f t="shared" si="8"/>
        <v>V11</v>
      </c>
      <c r="G97" s="34" t="str">
        <f t="shared" si="7"/>
        <v>V11</v>
      </c>
      <c r="H97" s="65" t="str">
        <f t="shared" si="6"/>
        <v>A6V11</v>
      </c>
      <c r="I97" s="108">
        <f t="shared" si="10"/>
        <v>3</v>
      </c>
    </row>
    <row r="98" spans="1:9" ht="24">
      <c r="A98" s="33" t="s">
        <v>94</v>
      </c>
      <c r="B98" s="36" t="str">
        <f>Assets!$B$11</f>
        <v>Mobile ‘smart’ devices</v>
      </c>
      <c r="C98" s="114" t="s">
        <v>374</v>
      </c>
      <c r="D98" s="149">
        <v>3</v>
      </c>
      <c r="E98" s="34"/>
      <c r="F98" s="34" t="str">
        <f t="shared" si="8"/>
        <v>V4.</v>
      </c>
      <c r="G98" s="34" t="str">
        <f t="shared" si="7"/>
        <v>V4</v>
      </c>
      <c r="H98" s="65" t="str">
        <f t="shared" si="6"/>
        <v>A6V4</v>
      </c>
      <c r="I98" s="108">
        <f t="shared" si="10"/>
        <v>3</v>
      </c>
    </row>
    <row r="99" spans="1:9" ht="24">
      <c r="A99" s="33" t="s">
        <v>94</v>
      </c>
      <c r="B99" s="36" t="str">
        <f>Assets!$B$11</f>
        <v>Mobile ‘smart’ devices</v>
      </c>
      <c r="C99" s="114" t="s">
        <v>392</v>
      </c>
      <c r="D99" s="149">
        <v>2</v>
      </c>
      <c r="E99" s="34"/>
      <c r="F99" s="34" t="str">
        <f t="shared" si="8"/>
        <v>V24</v>
      </c>
      <c r="G99" s="34" t="str">
        <f t="shared" si="7"/>
        <v>V24</v>
      </c>
      <c r="H99" s="65" t="str">
        <f t="shared" si="6"/>
        <v>A6V24</v>
      </c>
      <c r="I99" s="108">
        <f t="shared" si="10"/>
        <v>2</v>
      </c>
    </row>
    <row r="100" spans="1:9" ht="15.75">
      <c r="A100" s="33" t="s">
        <v>94</v>
      </c>
      <c r="B100" s="36" t="str">
        <f>Assets!$B$11</f>
        <v>Mobile ‘smart’ devices</v>
      </c>
      <c r="C100" s="114" t="s">
        <v>373</v>
      </c>
      <c r="D100" s="149">
        <v>3</v>
      </c>
      <c r="E100" s="34"/>
      <c r="F100" s="34" t="str">
        <f t="shared" si="8"/>
        <v>V6.</v>
      </c>
      <c r="G100" s="34" t="str">
        <f t="shared" si="7"/>
        <v>V6</v>
      </c>
      <c r="H100" s="65" t="str">
        <f t="shared" si="6"/>
        <v>A6V6</v>
      </c>
      <c r="I100" s="108">
        <f t="shared" si="10"/>
        <v>3</v>
      </c>
    </row>
    <row r="101" spans="1:9" ht="24">
      <c r="A101" s="33" t="s">
        <v>94</v>
      </c>
      <c r="B101" s="36" t="str">
        <f>Assets!$B$11</f>
        <v>Mobile ‘smart’ devices</v>
      </c>
      <c r="C101" s="115" t="s">
        <v>472</v>
      </c>
      <c r="D101" s="149">
        <v>2</v>
      </c>
      <c r="E101" s="34"/>
      <c r="F101" s="34" t="str">
        <f t="shared" si="8"/>
        <v>V9.</v>
      </c>
      <c r="G101" s="34" t="str">
        <f t="shared" si="7"/>
        <v>V9</v>
      </c>
      <c r="H101" s="65" t="str">
        <f t="shared" si="6"/>
        <v>A6V9</v>
      </c>
      <c r="I101" s="108">
        <f t="shared" si="10"/>
        <v>2</v>
      </c>
    </row>
    <row r="102" spans="1:9" ht="15.75">
      <c r="A102" s="33" t="s">
        <v>94</v>
      </c>
      <c r="B102" s="36" t="str">
        <f>Assets!$B$11</f>
        <v>Mobile ‘smart’ devices</v>
      </c>
      <c r="C102" s="114" t="s">
        <v>388</v>
      </c>
      <c r="D102" s="149">
        <v>4</v>
      </c>
      <c r="E102" s="34"/>
      <c r="F102" s="34" t="str">
        <f t="shared" si="8"/>
        <v>V25</v>
      </c>
      <c r="G102" s="34" t="str">
        <f t="shared" si="7"/>
        <v>V25</v>
      </c>
      <c r="H102" s="65" t="str">
        <f t="shared" si="6"/>
        <v>A6V25</v>
      </c>
      <c r="I102" s="108">
        <f t="shared" si="10"/>
        <v>4</v>
      </c>
    </row>
    <row r="103" spans="1:9" ht="15.75">
      <c r="A103" s="33" t="s">
        <v>94</v>
      </c>
      <c r="B103" s="36" t="str">
        <f>Assets!$B$11</f>
        <v>Mobile ‘smart’ devices</v>
      </c>
      <c r="C103" s="114" t="s">
        <v>393</v>
      </c>
      <c r="D103" s="149">
        <v>3</v>
      </c>
      <c r="E103" s="34"/>
      <c r="F103" s="34" t="str">
        <f t="shared" si="8"/>
        <v>V26</v>
      </c>
      <c r="G103" s="34" t="str">
        <f t="shared" si="7"/>
        <v>V26</v>
      </c>
      <c r="H103" s="65" t="str">
        <f t="shared" si="6"/>
        <v>A6V26</v>
      </c>
      <c r="I103" s="108">
        <f t="shared" si="10"/>
        <v>3</v>
      </c>
    </row>
    <row r="104" spans="1:9" ht="15.75">
      <c r="A104" s="33" t="s">
        <v>94</v>
      </c>
      <c r="B104" s="36" t="str">
        <f>Assets!$B$11</f>
        <v>Mobile ‘smart’ devices</v>
      </c>
      <c r="C104" s="114" t="s">
        <v>394</v>
      </c>
      <c r="D104" s="149">
        <v>3</v>
      </c>
      <c r="E104" s="34"/>
      <c r="F104" s="34" t="str">
        <f t="shared" si="8"/>
        <v>V27</v>
      </c>
      <c r="G104" s="34" t="str">
        <f t="shared" si="7"/>
        <v>V27</v>
      </c>
      <c r="H104" s="65" t="str">
        <f t="shared" si="6"/>
        <v>A6V27</v>
      </c>
      <c r="I104" s="108">
        <f t="shared" si="10"/>
        <v>3</v>
      </c>
    </row>
    <row r="105" spans="1:9" ht="24">
      <c r="A105" s="33" t="s">
        <v>94</v>
      </c>
      <c r="B105" s="36" t="str">
        <f>Assets!$B$11</f>
        <v>Mobile ‘smart’ devices</v>
      </c>
      <c r="C105" s="114" t="s">
        <v>380</v>
      </c>
      <c r="D105" s="149">
        <v>4</v>
      </c>
      <c r="E105" s="34"/>
      <c r="F105" s="34" t="str">
        <f t="shared" si="8"/>
        <v>V28</v>
      </c>
      <c r="G105" s="34" t="str">
        <f t="shared" si="7"/>
        <v>V28</v>
      </c>
      <c r="H105" s="65" t="str">
        <f t="shared" si="6"/>
        <v>A6V28</v>
      </c>
      <c r="I105" s="108">
        <f t="shared" si="10"/>
        <v>4</v>
      </c>
    </row>
    <row r="106" spans="1:9" ht="15.75">
      <c r="A106" s="33" t="s">
        <v>94</v>
      </c>
      <c r="B106" s="36" t="str">
        <f>Assets!$B$11</f>
        <v>Mobile ‘smart’ devices</v>
      </c>
      <c r="C106" s="114" t="s">
        <v>395</v>
      </c>
      <c r="D106" s="142">
        <v>3</v>
      </c>
      <c r="E106" s="34"/>
      <c r="F106" s="34" t="str">
        <f t="shared" si="8"/>
        <v>V31</v>
      </c>
      <c r="G106" s="34" t="str">
        <f t="shared" si="7"/>
        <v>V31</v>
      </c>
      <c r="H106" s="65" t="str">
        <f t="shared" si="6"/>
        <v>A6V31</v>
      </c>
      <c r="I106" s="108">
        <f t="shared" si="10"/>
        <v>3</v>
      </c>
    </row>
    <row r="107" spans="1:9" ht="15.75">
      <c r="A107" s="33" t="s">
        <v>94</v>
      </c>
      <c r="B107" s="36" t="str">
        <f>Assets!$B$11</f>
        <v>Mobile ‘smart’ devices</v>
      </c>
      <c r="C107" s="117" t="s">
        <v>390</v>
      </c>
      <c r="D107" s="149">
        <v>4</v>
      </c>
      <c r="E107" s="34"/>
      <c r="F107" s="34" t="str">
        <f t="shared" si="8"/>
        <v>V13</v>
      </c>
      <c r="G107" s="34" t="str">
        <f t="shared" si="7"/>
        <v>V13</v>
      </c>
      <c r="H107" s="65" t="str">
        <f t="shared" si="6"/>
        <v>A6V13</v>
      </c>
      <c r="I107" s="108">
        <f t="shared" si="10"/>
        <v>4</v>
      </c>
    </row>
    <row r="108" spans="1:9" ht="24">
      <c r="A108" s="33" t="s">
        <v>94</v>
      </c>
      <c r="B108" s="36" t="str">
        <f>Assets!$B$11</f>
        <v>Mobile ‘smart’ devices</v>
      </c>
      <c r="C108" s="114" t="s">
        <v>441</v>
      </c>
      <c r="D108" s="150">
        <v>3</v>
      </c>
      <c r="E108" s="34"/>
      <c r="F108" s="34" t="str">
        <f t="shared" si="8"/>
        <v>V39</v>
      </c>
      <c r="G108" s="34" t="str">
        <f t="shared" si="7"/>
        <v>V39</v>
      </c>
      <c r="H108" s="65" t="str">
        <f t="shared" si="6"/>
        <v>A6V39</v>
      </c>
      <c r="I108" s="108">
        <f t="shared" si="10"/>
        <v>3</v>
      </c>
    </row>
    <row r="109" spans="1:9" ht="15.75">
      <c r="A109" s="33" t="s">
        <v>94</v>
      </c>
      <c r="B109" s="36" t="str">
        <f>Assets!$B$11</f>
        <v>Mobile ‘smart’ devices</v>
      </c>
      <c r="C109" s="114" t="s">
        <v>372</v>
      </c>
      <c r="D109" s="149">
        <v>3</v>
      </c>
      <c r="E109" s="34"/>
      <c r="F109" s="34" t="str">
        <f t="shared" si="8"/>
        <v>V12</v>
      </c>
      <c r="G109" s="34" t="str">
        <f t="shared" si="7"/>
        <v>V12</v>
      </c>
      <c r="H109" s="65" t="str">
        <f t="shared" si="6"/>
        <v>A6V12</v>
      </c>
      <c r="I109" s="108">
        <f t="shared" si="10"/>
        <v>3</v>
      </c>
    </row>
    <row r="110" spans="1:9" ht="15.75">
      <c r="A110" s="33" t="s">
        <v>94</v>
      </c>
      <c r="B110" s="36" t="str">
        <f>Assets!$B$11</f>
        <v>Mobile ‘smart’ devices</v>
      </c>
      <c r="C110" s="113" t="s">
        <v>475</v>
      </c>
      <c r="D110" s="149">
        <v>4</v>
      </c>
      <c r="E110" s="34"/>
      <c r="F110" s="34" t="str">
        <f>LEFT(C110,3)</f>
        <v>V18</v>
      </c>
      <c r="G110" s="34" t="str">
        <f>SUBSTITUTE(F110,".","")</f>
        <v>V18</v>
      </c>
      <c r="H110" s="65" t="str">
        <f t="shared" si="6"/>
        <v>A6V18</v>
      </c>
      <c r="I110" s="108">
        <f>D110</f>
        <v>4</v>
      </c>
    </row>
    <row r="111" spans="1:9" ht="24">
      <c r="A111" s="33" t="s">
        <v>94</v>
      </c>
      <c r="B111" s="36" t="str">
        <f>Assets!$B$11</f>
        <v>Mobile ‘smart’ devices</v>
      </c>
      <c r="C111" s="113" t="s">
        <v>476</v>
      </c>
      <c r="D111" s="149">
        <v>4</v>
      </c>
      <c r="E111" s="34"/>
      <c r="F111" s="34" t="str">
        <f>LEFT(C111,3)</f>
        <v>V19</v>
      </c>
      <c r="G111" s="34" t="str">
        <f>SUBSTITUTE(F111,".","")</f>
        <v>V19</v>
      </c>
      <c r="H111" s="65" t="str">
        <f t="shared" si="6"/>
        <v>A6V19</v>
      </c>
      <c r="I111" s="108">
        <f>D111</f>
        <v>4</v>
      </c>
    </row>
    <row r="112" spans="1:9" ht="15.75">
      <c r="A112" s="33" t="s">
        <v>94</v>
      </c>
      <c r="B112" s="36" t="str">
        <f>Assets!$B$11</f>
        <v>Mobile ‘smart’ devices</v>
      </c>
      <c r="C112" s="117" t="s">
        <v>471</v>
      </c>
      <c r="D112" s="149">
        <v>3</v>
      </c>
      <c r="E112" s="34"/>
      <c r="F112" s="34" t="str">
        <f t="shared" si="8"/>
        <v>V20</v>
      </c>
      <c r="G112" s="34" t="str">
        <f t="shared" si="7"/>
        <v>V20</v>
      </c>
      <c r="H112" s="65" t="str">
        <f t="shared" si="6"/>
        <v>A6V20</v>
      </c>
      <c r="I112" s="108">
        <f t="shared" si="10"/>
        <v>3</v>
      </c>
    </row>
    <row r="113" spans="1:9" ht="15.75">
      <c r="A113" s="33" t="s">
        <v>94</v>
      </c>
      <c r="B113" s="36" t="str">
        <f>Assets!$B$11</f>
        <v>Mobile ‘smart’ devices</v>
      </c>
      <c r="C113" s="117" t="s">
        <v>389</v>
      </c>
      <c r="D113" s="149">
        <v>2</v>
      </c>
      <c r="E113" s="34"/>
      <c r="F113" s="34" t="str">
        <f t="shared" si="8"/>
        <v>V22</v>
      </c>
      <c r="G113" s="34" t="str">
        <f t="shared" si="7"/>
        <v>V22</v>
      </c>
      <c r="H113" s="65" t="str">
        <f t="shared" si="6"/>
        <v>A6V22</v>
      </c>
      <c r="I113" s="108">
        <f t="shared" si="10"/>
        <v>2</v>
      </c>
    </row>
    <row r="114" spans="1:9" ht="15.75">
      <c r="A114" s="33" t="s">
        <v>94</v>
      </c>
      <c r="B114" s="36" t="str">
        <f>Assets!$B$11</f>
        <v>Mobile ‘smart’ devices</v>
      </c>
      <c r="C114" s="117" t="s">
        <v>395</v>
      </c>
      <c r="D114" s="149">
        <v>3</v>
      </c>
      <c r="E114" s="34"/>
      <c r="F114" s="34" t="str">
        <f t="shared" si="8"/>
        <v>V31</v>
      </c>
      <c r="G114" s="34" t="str">
        <f t="shared" si="7"/>
        <v>V31</v>
      </c>
      <c r="H114" s="65" t="str">
        <f t="shared" si="6"/>
        <v>A6V31</v>
      </c>
      <c r="I114" s="108">
        <f t="shared" si="10"/>
        <v>3</v>
      </c>
    </row>
    <row r="115" spans="1:9" ht="15.75">
      <c r="A115" s="33" t="s">
        <v>94</v>
      </c>
      <c r="B115" s="36" t="str">
        <f>Assets!$B$11</f>
        <v>Mobile ‘smart’ devices</v>
      </c>
      <c r="C115" s="117" t="s">
        <v>382</v>
      </c>
      <c r="D115" s="149">
        <v>3</v>
      </c>
      <c r="E115" s="34"/>
      <c r="F115" s="34" t="str">
        <f t="shared" si="8"/>
        <v>V38</v>
      </c>
      <c r="G115" s="34" t="str">
        <f t="shared" si="7"/>
        <v>V38</v>
      </c>
      <c r="H115" s="65" t="str">
        <f t="shared" si="6"/>
        <v>A6V38</v>
      </c>
      <c r="I115" s="108">
        <f t="shared" si="10"/>
        <v>3</v>
      </c>
    </row>
    <row r="116" spans="1:9" ht="15.75">
      <c r="A116" s="33" t="s">
        <v>94</v>
      </c>
      <c r="B116" s="36" t="str">
        <f>Assets!$B$11</f>
        <v>Mobile ‘smart’ devices</v>
      </c>
      <c r="C116" s="117" t="s">
        <v>387</v>
      </c>
      <c r="D116" s="142">
        <v>3</v>
      </c>
      <c r="E116" s="34"/>
      <c r="F116" s="34" t="str">
        <f t="shared" si="8"/>
        <v>V10</v>
      </c>
      <c r="G116" s="34" t="str">
        <f t="shared" si="7"/>
        <v>V10</v>
      </c>
      <c r="H116" s="65" t="str">
        <f t="shared" si="6"/>
        <v>A6V10</v>
      </c>
      <c r="I116" s="108">
        <f t="shared" si="10"/>
        <v>3</v>
      </c>
    </row>
    <row r="117" spans="1:9" ht="15.75">
      <c r="A117" s="33" t="s">
        <v>94</v>
      </c>
      <c r="B117" s="227" t="s">
        <v>95</v>
      </c>
      <c r="C117" s="115" t="s">
        <v>477</v>
      </c>
      <c r="D117" s="142">
        <v>4</v>
      </c>
      <c r="E117" s="34"/>
      <c r="F117" s="34" t="str">
        <f>LEFT(C117,3)</f>
        <v>V40</v>
      </c>
      <c r="G117" s="34" t="str">
        <f>SUBSTITUTE(F117,".","")</f>
        <v>V40</v>
      </c>
      <c r="H117" s="65" t="str">
        <f t="shared" si="6"/>
        <v>A6V40</v>
      </c>
      <c r="I117" s="108">
        <f t="shared" si="10"/>
        <v>4</v>
      </c>
    </row>
    <row r="118" spans="1:9" ht="15.75">
      <c r="A118" s="33" t="s">
        <v>94</v>
      </c>
      <c r="B118" s="227" t="s">
        <v>95</v>
      </c>
      <c r="C118" s="115" t="s">
        <v>473</v>
      </c>
      <c r="D118" s="142">
        <v>4</v>
      </c>
      <c r="E118" s="34"/>
      <c r="F118" s="34" t="str">
        <f>LEFT(C118,3)</f>
        <v>V41</v>
      </c>
      <c r="G118" s="34" t="str">
        <f>SUBSTITUTE(F118,".","")</f>
        <v>V41</v>
      </c>
      <c r="H118" s="65" t="str">
        <f t="shared" si="6"/>
        <v>A6V41</v>
      </c>
      <c r="I118" s="108">
        <f t="shared" si="10"/>
        <v>4</v>
      </c>
    </row>
    <row r="119" spans="1:9" ht="24">
      <c r="A119" s="33" t="s">
        <v>94</v>
      </c>
      <c r="B119" s="232" t="s">
        <v>95</v>
      </c>
      <c r="C119" s="117" t="s">
        <v>474</v>
      </c>
      <c r="D119" s="233">
        <v>4</v>
      </c>
      <c r="E119" s="34"/>
      <c r="F119" s="34" t="str">
        <f>LEFT(C119,3)</f>
        <v>V42</v>
      </c>
      <c r="G119" s="34" t="str">
        <f>SUBSTITUTE(F119,".","")</f>
        <v>V42</v>
      </c>
      <c r="H119" s="65" t="str">
        <f t="shared" si="6"/>
        <v>A6V42</v>
      </c>
      <c r="I119" s="108">
        <f t="shared" si="10"/>
        <v>4</v>
      </c>
    </row>
    <row r="120" spans="1:9" ht="24">
      <c r="A120" s="33" t="s">
        <v>94</v>
      </c>
      <c r="B120" s="36" t="str">
        <f>Assets!$B$11</f>
        <v>Mobile ‘smart’ devices</v>
      </c>
      <c r="C120" s="114" t="s">
        <v>441</v>
      </c>
      <c r="D120" s="142">
        <v>3</v>
      </c>
      <c r="E120" s="34"/>
      <c r="F120" s="34" t="str">
        <f t="shared" si="8"/>
        <v>V39</v>
      </c>
      <c r="G120" s="34" t="str">
        <f t="shared" si="7"/>
        <v>V39</v>
      </c>
      <c r="H120" s="65" t="str">
        <f t="shared" si="6"/>
        <v>A6V39</v>
      </c>
      <c r="I120" s="108">
        <f t="shared" si="10"/>
        <v>3</v>
      </c>
    </row>
    <row r="121" spans="1:9" ht="16.5" thickBot="1">
      <c r="A121" s="40" t="s">
        <v>94</v>
      </c>
      <c r="B121" s="41" t="str">
        <f>Assets!$B$11</f>
        <v>Mobile ‘smart’ devices</v>
      </c>
      <c r="C121" s="118" t="s">
        <v>396</v>
      </c>
      <c r="D121" s="144">
        <v>4</v>
      </c>
      <c r="E121" s="34"/>
      <c r="F121" s="34" t="str">
        <f t="shared" si="8"/>
        <v>V34</v>
      </c>
      <c r="G121" s="34" t="str">
        <f t="shared" si="7"/>
        <v>V34</v>
      </c>
      <c r="H121" s="65" t="str">
        <f t="shared" si="6"/>
        <v>A6V34</v>
      </c>
      <c r="I121" s="108">
        <f t="shared" si="10"/>
        <v>4</v>
      </c>
    </row>
    <row r="122" spans="1:9" ht="24">
      <c r="A122" s="37" t="s">
        <v>97</v>
      </c>
      <c r="B122" s="36" t="str">
        <f>Assets!$B$12</f>
        <v xml:space="preserve">Health monitoring devices </v>
      </c>
      <c r="C122" s="119" t="s">
        <v>374</v>
      </c>
      <c r="D122" s="153">
        <v>4</v>
      </c>
      <c r="E122" s="34"/>
      <c r="F122" s="34" t="str">
        <f t="shared" si="8"/>
        <v>V4.</v>
      </c>
      <c r="G122" s="34" t="str">
        <f t="shared" si="7"/>
        <v>V4</v>
      </c>
      <c r="H122" s="65" t="str">
        <f t="shared" si="6"/>
        <v>A7V4</v>
      </c>
      <c r="I122" s="108">
        <f t="shared" si="10"/>
        <v>4</v>
      </c>
    </row>
    <row r="123" spans="1:9" ht="15.75">
      <c r="A123" s="33" t="s">
        <v>97</v>
      </c>
      <c r="B123" s="36" t="str">
        <f>Assets!$B$12</f>
        <v xml:space="preserve">Health monitoring devices </v>
      </c>
      <c r="C123" s="117" t="s">
        <v>375</v>
      </c>
      <c r="D123" s="154">
        <v>4</v>
      </c>
      <c r="E123" s="34"/>
      <c r="F123" s="34" t="str">
        <f t="shared" si="8"/>
        <v>V5.</v>
      </c>
      <c r="G123" s="34" t="str">
        <f t="shared" si="7"/>
        <v>V5</v>
      </c>
      <c r="H123" s="65" t="str">
        <f t="shared" si="6"/>
        <v>A7V5</v>
      </c>
      <c r="I123" s="108">
        <f t="shared" si="10"/>
        <v>4</v>
      </c>
    </row>
    <row r="124" spans="1:9" ht="15.75">
      <c r="A124" s="37" t="s">
        <v>97</v>
      </c>
      <c r="B124" s="38" t="str">
        <f>Assets!$B$12</f>
        <v xml:space="preserve">Health monitoring devices </v>
      </c>
      <c r="C124" s="113" t="s">
        <v>373</v>
      </c>
      <c r="D124" s="155">
        <v>4</v>
      </c>
      <c r="E124" s="34"/>
      <c r="F124" s="34" t="str">
        <f t="shared" si="8"/>
        <v>V6.</v>
      </c>
      <c r="G124" s="34" t="str">
        <f t="shared" si="7"/>
        <v>V6</v>
      </c>
      <c r="H124" s="65" t="str">
        <f t="shared" si="6"/>
        <v>A7V6</v>
      </c>
      <c r="I124" s="108">
        <f t="shared" si="10"/>
        <v>4</v>
      </c>
    </row>
    <row r="125" spans="1:9" ht="24">
      <c r="A125" s="33" t="s">
        <v>97</v>
      </c>
      <c r="B125" s="36" t="str">
        <f>Assets!$B$12</f>
        <v xml:space="preserve">Health monitoring devices </v>
      </c>
      <c r="C125" s="114" t="s">
        <v>392</v>
      </c>
      <c r="D125" s="154">
        <v>2</v>
      </c>
      <c r="E125" s="34"/>
      <c r="F125" s="34" t="str">
        <f t="shared" si="8"/>
        <v>V24</v>
      </c>
      <c r="G125" s="34" t="str">
        <f t="shared" si="7"/>
        <v>V24</v>
      </c>
      <c r="H125" s="65" t="str">
        <f t="shared" si="6"/>
        <v>A7V24</v>
      </c>
      <c r="I125" s="108">
        <f t="shared" si="10"/>
        <v>2</v>
      </c>
    </row>
    <row r="126" spans="1:9" ht="24">
      <c r="A126" s="33" t="s">
        <v>97</v>
      </c>
      <c r="B126" s="36" t="str">
        <f>Assets!$B$12</f>
        <v xml:space="preserve">Health monitoring devices </v>
      </c>
      <c r="C126" s="114" t="s">
        <v>380</v>
      </c>
      <c r="D126" s="154">
        <v>3</v>
      </c>
      <c r="E126" s="34"/>
      <c r="F126" s="34" t="str">
        <f t="shared" si="8"/>
        <v>V28</v>
      </c>
      <c r="G126" s="34" t="str">
        <f t="shared" si="7"/>
        <v>V28</v>
      </c>
      <c r="H126" s="65" t="str">
        <f t="shared" si="6"/>
        <v>A7V28</v>
      </c>
      <c r="I126" s="108">
        <f t="shared" si="10"/>
        <v>3</v>
      </c>
    </row>
    <row r="127" spans="1:9" ht="15.75">
      <c r="A127" s="37" t="s">
        <v>97</v>
      </c>
      <c r="B127" s="38" t="str">
        <f>Assets!$B$12</f>
        <v xml:space="preserve">Health monitoring devices </v>
      </c>
      <c r="C127" s="113" t="s">
        <v>398</v>
      </c>
      <c r="D127" s="145">
        <v>4</v>
      </c>
      <c r="E127" s="34"/>
      <c r="F127" s="34" t="str">
        <f t="shared" si="8"/>
        <v>V29</v>
      </c>
      <c r="G127" s="34" t="str">
        <f t="shared" si="7"/>
        <v>V29</v>
      </c>
      <c r="H127" s="65" t="str">
        <f t="shared" si="6"/>
        <v>A7V29</v>
      </c>
      <c r="I127" s="108">
        <f t="shared" si="10"/>
        <v>4</v>
      </c>
    </row>
    <row r="128" spans="1:9" ht="15.75">
      <c r="A128" s="33" t="s">
        <v>97</v>
      </c>
      <c r="B128" s="36" t="str">
        <f>Assets!$B$12</f>
        <v xml:space="preserve">Health monitoring devices </v>
      </c>
      <c r="C128" s="114" t="s">
        <v>397</v>
      </c>
      <c r="D128" s="142">
        <v>4</v>
      </c>
      <c r="E128" s="34"/>
      <c r="F128" s="34" t="str">
        <f t="shared" si="8"/>
        <v>V30</v>
      </c>
      <c r="G128" s="34" t="str">
        <f t="shared" si="7"/>
        <v>V30</v>
      </c>
      <c r="H128" s="65" t="str">
        <f t="shared" si="6"/>
        <v>A7V30</v>
      </c>
      <c r="I128" s="108">
        <f t="shared" si="10"/>
        <v>4</v>
      </c>
    </row>
    <row r="129" spans="1:9" ht="15.75">
      <c r="A129" s="33" t="s">
        <v>97</v>
      </c>
      <c r="B129" s="36" t="str">
        <f>Assets!$B$12</f>
        <v xml:space="preserve">Health monitoring devices </v>
      </c>
      <c r="C129" s="114" t="s">
        <v>395</v>
      </c>
      <c r="D129" s="142">
        <v>3</v>
      </c>
      <c r="E129" s="34"/>
      <c r="F129" s="34" t="str">
        <f t="shared" si="8"/>
        <v>V31</v>
      </c>
      <c r="G129" s="34" t="str">
        <f t="shared" si="7"/>
        <v>V31</v>
      </c>
      <c r="H129" s="65" t="str">
        <f t="shared" si="6"/>
        <v>A7V31</v>
      </c>
      <c r="I129" s="108">
        <f t="shared" si="10"/>
        <v>3</v>
      </c>
    </row>
    <row r="130" spans="1:9" ht="15.75">
      <c r="A130" s="33" t="s">
        <v>97</v>
      </c>
      <c r="B130" s="36" t="str">
        <f>Assets!$B$12</f>
        <v xml:space="preserve">Health monitoring devices </v>
      </c>
      <c r="C130" s="114" t="s">
        <v>396</v>
      </c>
      <c r="D130" s="142">
        <v>4</v>
      </c>
      <c r="E130" s="34"/>
      <c r="F130" s="34" t="str">
        <f t="shared" si="8"/>
        <v>V34</v>
      </c>
      <c r="G130" s="34" t="str">
        <f t="shared" si="7"/>
        <v>V34</v>
      </c>
      <c r="H130" s="65" t="str">
        <f t="shared" si="6"/>
        <v>A7V34</v>
      </c>
      <c r="I130" s="108">
        <f t="shared" ref="I130:I172" si="11">D130</f>
        <v>4</v>
      </c>
    </row>
    <row r="131" spans="1:9" ht="15.75">
      <c r="A131" s="109" t="s">
        <v>97</v>
      </c>
      <c r="B131" s="110" t="s">
        <v>98</v>
      </c>
      <c r="C131" s="113" t="s">
        <v>475</v>
      </c>
      <c r="D131" s="143">
        <v>4</v>
      </c>
      <c r="E131" s="34"/>
      <c r="F131" s="34" t="str">
        <f t="shared" ref="F131:F136" si="12">LEFT(C131,3)</f>
        <v>V18</v>
      </c>
      <c r="G131" s="34" t="str">
        <f t="shared" ref="G131:G136" si="13">SUBSTITUTE(F131,".","")</f>
        <v>V18</v>
      </c>
      <c r="H131" s="65" t="str">
        <f t="shared" si="6"/>
        <v>A7V18</v>
      </c>
      <c r="I131" s="108">
        <f t="shared" si="11"/>
        <v>4</v>
      </c>
    </row>
    <row r="132" spans="1:9" ht="24">
      <c r="A132" s="109" t="s">
        <v>97</v>
      </c>
      <c r="B132" s="110" t="s">
        <v>98</v>
      </c>
      <c r="C132" s="115" t="s">
        <v>476</v>
      </c>
      <c r="D132" s="143">
        <v>4</v>
      </c>
      <c r="E132" s="34"/>
      <c r="F132" s="34" t="str">
        <f t="shared" si="12"/>
        <v>V19</v>
      </c>
      <c r="G132" s="34" t="str">
        <f t="shared" si="13"/>
        <v>V19</v>
      </c>
      <c r="H132" s="65" t="str">
        <f t="shared" ref="H132:H195" si="14">CONCATENATE(A132,G132)</f>
        <v>A7V19</v>
      </c>
      <c r="I132" s="108">
        <f t="shared" si="11"/>
        <v>4</v>
      </c>
    </row>
    <row r="133" spans="1:9" ht="15.75">
      <c r="A133" s="109" t="s">
        <v>97</v>
      </c>
      <c r="B133" s="110" t="s">
        <v>98</v>
      </c>
      <c r="C133" s="115" t="s">
        <v>471</v>
      </c>
      <c r="D133" s="143">
        <v>3</v>
      </c>
      <c r="E133" s="34"/>
      <c r="F133" s="34" t="str">
        <f t="shared" si="12"/>
        <v>V20</v>
      </c>
      <c r="G133" s="34" t="str">
        <f t="shared" si="13"/>
        <v>V20</v>
      </c>
      <c r="H133" s="65" t="str">
        <f t="shared" si="14"/>
        <v>A7V20</v>
      </c>
      <c r="I133" s="108">
        <f t="shared" si="11"/>
        <v>3</v>
      </c>
    </row>
    <row r="134" spans="1:9" ht="15.75">
      <c r="A134" s="109" t="s">
        <v>97</v>
      </c>
      <c r="B134" s="110" t="s">
        <v>98</v>
      </c>
      <c r="C134" s="115" t="s">
        <v>477</v>
      </c>
      <c r="D134" s="143">
        <v>3</v>
      </c>
      <c r="E134" s="34"/>
      <c r="F134" s="34" t="str">
        <f t="shared" si="12"/>
        <v>V40</v>
      </c>
      <c r="G134" s="34" t="str">
        <f t="shared" si="13"/>
        <v>V40</v>
      </c>
      <c r="H134" s="65" t="str">
        <f t="shared" si="14"/>
        <v>A7V40</v>
      </c>
      <c r="I134" s="108">
        <f t="shared" si="11"/>
        <v>3</v>
      </c>
    </row>
    <row r="135" spans="1:9" ht="15.75">
      <c r="A135" s="109" t="s">
        <v>97</v>
      </c>
      <c r="B135" s="110" t="s">
        <v>98</v>
      </c>
      <c r="C135" s="115" t="s">
        <v>473</v>
      </c>
      <c r="D135" s="143">
        <v>5</v>
      </c>
      <c r="E135" s="34"/>
      <c r="F135" s="34" t="str">
        <f t="shared" si="12"/>
        <v>V41</v>
      </c>
      <c r="G135" s="34" t="str">
        <f t="shared" si="13"/>
        <v>V41</v>
      </c>
      <c r="H135" s="65" t="str">
        <f t="shared" si="14"/>
        <v>A7V41</v>
      </c>
      <c r="I135" s="108">
        <f t="shared" si="11"/>
        <v>5</v>
      </c>
    </row>
    <row r="136" spans="1:9" ht="24">
      <c r="A136" s="33" t="s">
        <v>97</v>
      </c>
      <c r="B136" s="36" t="s">
        <v>98</v>
      </c>
      <c r="C136" s="117" t="s">
        <v>474</v>
      </c>
      <c r="D136" s="142">
        <v>5</v>
      </c>
      <c r="E136" s="34"/>
      <c r="F136" s="34" t="str">
        <f t="shared" si="12"/>
        <v>V42</v>
      </c>
      <c r="G136" s="34" t="str">
        <f t="shared" si="13"/>
        <v>V42</v>
      </c>
      <c r="H136" s="65" t="str">
        <f t="shared" si="14"/>
        <v>A7V42</v>
      </c>
      <c r="I136" s="108">
        <f t="shared" si="11"/>
        <v>5</v>
      </c>
    </row>
    <row r="137" spans="1:9" ht="24.75" thickBot="1">
      <c r="A137" s="40" t="s">
        <v>97</v>
      </c>
      <c r="B137" s="41" t="str">
        <f>Assets!$B$12</f>
        <v xml:space="preserve">Health monitoring devices </v>
      </c>
      <c r="C137" s="114" t="s">
        <v>441</v>
      </c>
      <c r="D137" s="144">
        <v>4</v>
      </c>
      <c r="F137" s="34" t="str">
        <f t="shared" si="8"/>
        <v>V39</v>
      </c>
      <c r="G137" s="34" t="str">
        <f t="shared" si="7"/>
        <v>V39</v>
      </c>
      <c r="H137" s="65" t="str">
        <f t="shared" si="14"/>
        <v>A7V39</v>
      </c>
      <c r="I137" s="108">
        <f t="shared" si="11"/>
        <v>4</v>
      </c>
    </row>
    <row r="138" spans="1:9" ht="15.75">
      <c r="A138" s="37" t="s">
        <v>100</v>
      </c>
      <c r="B138" s="36" t="str">
        <f>Assets!$B$13</f>
        <v>Travel documents (paper)</v>
      </c>
      <c r="C138" s="113" t="s">
        <v>146</v>
      </c>
      <c r="D138" s="145">
        <v>4</v>
      </c>
      <c r="F138" s="34" t="str">
        <f t="shared" si="8"/>
        <v>V3.</v>
      </c>
      <c r="G138" s="34" t="str">
        <f t="shared" si="7"/>
        <v>V3</v>
      </c>
      <c r="H138" s="65" t="str">
        <f t="shared" si="14"/>
        <v>A8V3</v>
      </c>
      <c r="I138" s="108">
        <f t="shared" si="11"/>
        <v>4</v>
      </c>
    </row>
    <row r="139" spans="1:9" ht="24">
      <c r="A139" s="33" t="s">
        <v>100</v>
      </c>
      <c r="B139" s="36" t="str">
        <f>Assets!$B$13</f>
        <v>Travel documents (paper)</v>
      </c>
      <c r="C139" s="114" t="s">
        <v>374</v>
      </c>
      <c r="D139" s="142">
        <v>3</v>
      </c>
      <c r="F139" s="34" t="str">
        <f t="shared" si="8"/>
        <v>V4.</v>
      </c>
      <c r="G139" s="34" t="str">
        <f t="shared" si="7"/>
        <v>V4</v>
      </c>
      <c r="H139" s="65" t="str">
        <f t="shared" si="14"/>
        <v>A8V4</v>
      </c>
      <c r="I139" s="108">
        <f t="shared" si="11"/>
        <v>3</v>
      </c>
    </row>
    <row r="140" spans="1:9" ht="15.75">
      <c r="A140" s="33" t="s">
        <v>100</v>
      </c>
      <c r="B140" s="36" t="str">
        <f>Assets!$B$13</f>
        <v>Travel documents (paper)</v>
      </c>
      <c r="C140" s="113" t="s">
        <v>372</v>
      </c>
      <c r="D140" s="145">
        <v>2</v>
      </c>
      <c r="F140" s="34" t="str">
        <f t="shared" si="8"/>
        <v>V12</v>
      </c>
      <c r="G140" s="34" t="str">
        <f t="shared" si="7"/>
        <v>V12</v>
      </c>
      <c r="H140" s="65" t="str">
        <f t="shared" si="14"/>
        <v>A8V12</v>
      </c>
      <c r="I140" s="108">
        <f t="shared" si="11"/>
        <v>2</v>
      </c>
    </row>
    <row r="141" spans="1:9" ht="24.75" thickBot="1">
      <c r="A141" s="40" t="s">
        <v>100</v>
      </c>
      <c r="B141" s="41" t="str">
        <f>Assets!$B$13</f>
        <v>Travel documents (paper)</v>
      </c>
      <c r="C141" s="116" t="s">
        <v>392</v>
      </c>
      <c r="D141" s="144">
        <v>4</v>
      </c>
      <c r="F141" s="34" t="str">
        <f t="shared" si="8"/>
        <v>V24</v>
      </c>
      <c r="G141" s="34" t="str">
        <f t="shared" si="7"/>
        <v>V24</v>
      </c>
      <c r="H141" s="65" t="str">
        <f t="shared" si="14"/>
        <v>A8V24</v>
      </c>
      <c r="I141" s="108">
        <f t="shared" si="11"/>
        <v>4</v>
      </c>
    </row>
    <row r="142" spans="1:9" ht="15.75">
      <c r="A142" s="37" t="s">
        <v>103</v>
      </c>
      <c r="B142" s="38" t="str">
        <f>Assets!$B$14</f>
        <v>RFID &amp; barcode readers</v>
      </c>
      <c r="C142" s="113" t="s">
        <v>145</v>
      </c>
      <c r="D142" s="145">
        <v>3</v>
      </c>
      <c r="F142" s="34" t="str">
        <f t="shared" si="8"/>
        <v>V2.</v>
      </c>
      <c r="G142" s="34" t="str">
        <f t="shared" si="7"/>
        <v>V2</v>
      </c>
      <c r="H142" s="65" t="str">
        <f t="shared" si="14"/>
        <v>A9V2</v>
      </c>
      <c r="I142" s="108">
        <f t="shared" si="11"/>
        <v>3</v>
      </c>
    </row>
    <row r="143" spans="1:9" ht="15.75">
      <c r="A143" s="33" t="s">
        <v>103</v>
      </c>
      <c r="B143" s="36" t="str">
        <f>Assets!$B$14</f>
        <v>RFID &amp; barcode readers</v>
      </c>
      <c r="C143" s="114" t="s">
        <v>146</v>
      </c>
      <c r="D143" s="142">
        <v>3</v>
      </c>
      <c r="F143" s="34" t="str">
        <f t="shared" si="8"/>
        <v>V3.</v>
      </c>
      <c r="G143" s="34" t="str">
        <f t="shared" si="7"/>
        <v>V3</v>
      </c>
      <c r="H143" s="65" t="str">
        <f t="shared" si="14"/>
        <v>A9V3</v>
      </c>
      <c r="I143" s="108">
        <f t="shared" si="11"/>
        <v>3</v>
      </c>
    </row>
    <row r="144" spans="1:9" ht="24">
      <c r="A144" s="33" t="s">
        <v>103</v>
      </c>
      <c r="B144" s="36" t="str">
        <f>Assets!$B$14</f>
        <v>RFID &amp; barcode readers</v>
      </c>
      <c r="C144" s="114" t="s">
        <v>374</v>
      </c>
      <c r="D144" s="142">
        <v>4</v>
      </c>
      <c r="F144" s="34" t="str">
        <f t="shared" si="8"/>
        <v>V4.</v>
      </c>
      <c r="G144" s="34" t="str">
        <f t="shared" si="7"/>
        <v>V4</v>
      </c>
      <c r="H144" s="65" t="str">
        <f t="shared" si="14"/>
        <v>A9V4</v>
      </c>
      <c r="I144" s="108">
        <f t="shared" si="11"/>
        <v>4</v>
      </c>
    </row>
    <row r="145" spans="1:9" ht="15.75">
      <c r="A145" s="33" t="s">
        <v>103</v>
      </c>
      <c r="B145" s="36" t="str">
        <f>Assets!$B$14</f>
        <v>RFID &amp; barcode readers</v>
      </c>
      <c r="C145" s="114" t="s">
        <v>375</v>
      </c>
      <c r="D145" s="142">
        <v>4</v>
      </c>
      <c r="F145" s="34" t="str">
        <f t="shared" si="8"/>
        <v>V5.</v>
      </c>
      <c r="G145" s="34" t="str">
        <f t="shared" si="7"/>
        <v>V5</v>
      </c>
      <c r="H145" s="65" t="str">
        <f t="shared" si="14"/>
        <v>A9V5</v>
      </c>
      <c r="I145" s="108">
        <f t="shared" si="11"/>
        <v>4</v>
      </c>
    </row>
    <row r="146" spans="1:9" ht="15.75">
      <c r="A146" s="33" t="s">
        <v>103</v>
      </c>
      <c r="B146" s="36" t="str">
        <f>Assets!$B$14</f>
        <v>RFID &amp; barcode readers</v>
      </c>
      <c r="C146" s="117" t="s">
        <v>373</v>
      </c>
      <c r="D146" s="142">
        <v>4</v>
      </c>
      <c r="F146" s="34" t="str">
        <f t="shared" si="8"/>
        <v>V6.</v>
      </c>
      <c r="G146" s="34" t="str">
        <f t="shared" si="7"/>
        <v>V6</v>
      </c>
      <c r="H146" s="65" t="str">
        <f t="shared" si="14"/>
        <v>A9V6</v>
      </c>
      <c r="I146" s="108">
        <f t="shared" si="11"/>
        <v>4</v>
      </c>
    </row>
    <row r="147" spans="1:9" ht="24">
      <c r="A147" s="37" t="s">
        <v>103</v>
      </c>
      <c r="B147" s="38" t="str">
        <f>Assets!$B$14</f>
        <v>RFID &amp; barcode readers</v>
      </c>
      <c r="C147" s="115" t="s">
        <v>472</v>
      </c>
      <c r="D147" s="145">
        <v>3</v>
      </c>
      <c r="F147" s="34" t="str">
        <f t="shared" si="8"/>
        <v>V9.</v>
      </c>
      <c r="G147" s="34" t="str">
        <f t="shared" ref="G147:G220" si="15">SUBSTITUTE(F147,".","")</f>
        <v>V9</v>
      </c>
      <c r="H147" s="65" t="str">
        <f t="shared" si="14"/>
        <v>A9V9</v>
      </c>
      <c r="I147" s="108">
        <f t="shared" si="11"/>
        <v>3</v>
      </c>
    </row>
    <row r="148" spans="1:9" ht="15.75">
      <c r="A148" s="33" t="s">
        <v>103</v>
      </c>
      <c r="B148" s="36" t="str">
        <f>Assets!$B$14</f>
        <v>RFID &amp; barcode readers</v>
      </c>
      <c r="C148" s="114" t="s">
        <v>387</v>
      </c>
      <c r="D148" s="142">
        <v>4</v>
      </c>
      <c r="F148" s="34" t="str">
        <f t="shared" si="8"/>
        <v>V10</v>
      </c>
      <c r="G148" s="34" t="str">
        <f t="shared" si="15"/>
        <v>V10</v>
      </c>
      <c r="H148" s="65" t="str">
        <f t="shared" si="14"/>
        <v>A9V10</v>
      </c>
      <c r="I148" s="108">
        <f t="shared" si="11"/>
        <v>4</v>
      </c>
    </row>
    <row r="149" spans="1:9" ht="15.75">
      <c r="A149" s="33" t="s">
        <v>103</v>
      </c>
      <c r="B149" s="36" t="str">
        <f>Assets!$B$14</f>
        <v>RFID &amp; barcode readers</v>
      </c>
      <c r="C149" s="114" t="s">
        <v>390</v>
      </c>
      <c r="D149" s="142">
        <v>3</v>
      </c>
      <c r="F149" s="34" t="str">
        <f t="shared" si="8"/>
        <v>V13</v>
      </c>
      <c r="G149" s="34" t="str">
        <f t="shared" si="15"/>
        <v>V13</v>
      </c>
      <c r="H149" s="65" t="str">
        <f t="shared" si="14"/>
        <v>A9V13</v>
      </c>
      <c r="I149" s="108">
        <f t="shared" si="11"/>
        <v>3</v>
      </c>
    </row>
    <row r="150" spans="1:9" ht="15.75">
      <c r="A150" s="33" t="s">
        <v>103</v>
      </c>
      <c r="B150" s="36" t="str">
        <f>Assets!$B$14</f>
        <v>RFID &amp; barcode readers</v>
      </c>
      <c r="C150" s="114" t="s">
        <v>377</v>
      </c>
      <c r="D150" s="142">
        <v>4</v>
      </c>
      <c r="F150" s="34" t="str">
        <f t="shared" si="8"/>
        <v>V14</v>
      </c>
      <c r="G150" s="34" t="str">
        <f t="shared" si="15"/>
        <v>V14</v>
      </c>
      <c r="H150" s="65" t="str">
        <f t="shared" si="14"/>
        <v>A9V14</v>
      </c>
      <c r="I150" s="108">
        <f t="shared" si="11"/>
        <v>4</v>
      </c>
    </row>
    <row r="151" spans="1:9" ht="15.75">
      <c r="A151" s="33" t="s">
        <v>103</v>
      </c>
      <c r="B151" s="36" t="str">
        <f>Assets!$B$14</f>
        <v>RFID &amp; barcode readers</v>
      </c>
      <c r="C151" s="114" t="s">
        <v>389</v>
      </c>
      <c r="D151" s="142">
        <v>3</v>
      </c>
      <c r="F151" s="34" t="str">
        <f t="shared" si="8"/>
        <v>V22</v>
      </c>
      <c r="G151" s="34" t="str">
        <f t="shared" si="15"/>
        <v>V22</v>
      </c>
      <c r="H151" s="65" t="str">
        <f t="shared" si="14"/>
        <v>A9V22</v>
      </c>
      <c r="I151" s="108">
        <f t="shared" si="11"/>
        <v>3</v>
      </c>
    </row>
    <row r="152" spans="1:9" ht="24">
      <c r="A152" s="33" t="s">
        <v>103</v>
      </c>
      <c r="B152" s="36" t="str">
        <f>Assets!$B$14</f>
        <v>RFID &amp; barcode readers</v>
      </c>
      <c r="C152" s="114" t="s">
        <v>392</v>
      </c>
      <c r="D152" s="142">
        <v>2</v>
      </c>
      <c r="F152" s="34" t="str">
        <f t="shared" ref="F152:F225" si="16">LEFT(C152,3)</f>
        <v>V24</v>
      </c>
      <c r="G152" s="34" t="str">
        <f t="shared" si="15"/>
        <v>V24</v>
      </c>
      <c r="H152" s="65" t="str">
        <f t="shared" si="14"/>
        <v>A9V24</v>
      </c>
      <c r="I152" s="108">
        <f t="shared" si="11"/>
        <v>2</v>
      </c>
    </row>
    <row r="153" spans="1:9" ht="15.75">
      <c r="A153" s="33" t="s">
        <v>103</v>
      </c>
      <c r="B153" s="36" t="str">
        <f>Assets!$B$14</f>
        <v>RFID &amp; barcode readers</v>
      </c>
      <c r="C153" s="114" t="s">
        <v>388</v>
      </c>
      <c r="D153" s="142">
        <v>3</v>
      </c>
      <c r="F153" s="34" t="str">
        <f t="shared" si="16"/>
        <v>V25</v>
      </c>
      <c r="G153" s="34" t="str">
        <f t="shared" si="15"/>
        <v>V25</v>
      </c>
      <c r="H153" s="65" t="str">
        <f t="shared" si="14"/>
        <v>A9V25</v>
      </c>
      <c r="I153" s="108">
        <f t="shared" si="11"/>
        <v>3</v>
      </c>
    </row>
    <row r="154" spans="1:9" ht="15.75">
      <c r="A154" s="33" t="s">
        <v>103</v>
      </c>
      <c r="B154" s="36" t="str">
        <f>Assets!$B$14</f>
        <v>RFID &amp; barcode readers</v>
      </c>
      <c r="C154" s="114" t="s">
        <v>394</v>
      </c>
      <c r="D154" s="142">
        <v>2</v>
      </c>
      <c r="F154" s="34" t="str">
        <f t="shared" si="16"/>
        <v>V27</v>
      </c>
      <c r="G154" s="34" t="str">
        <f t="shared" si="15"/>
        <v>V27</v>
      </c>
      <c r="H154" s="65" t="str">
        <f t="shared" si="14"/>
        <v>A9V27</v>
      </c>
      <c r="I154" s="108">
        <f t="shared" si="11"/>
        <v>2</v>
      </c>
    </row>
    <row r="155" spans="1:9" ht="15.75">
      <c r="A155" s="33" t="s">
        <v>103</v>
      </c>
      <c r="B155" s="36" t="str">
        <f>Assets!$B$14</f>
        <v>RFID &amp; barcode readers</v>
      </c>
      <c r="C155" s="114" t="s">
        <v>397</v>
      </c>
      <c r="D155" s="142">
        <v>2</v>
      </c>
      <c r="F155" s="34" t="str">
        <f t="shared" si="16"/>
        <v>V30</v>
      </c>
      <c r="G155" s="34" t="str">
        <f t="shared" si="15"/>
        <v>V30</v>
      </c>
      <c r="H155" s="65" t="str">
        <f t="shared" si="14"/>
        <v>A9V30</v>
      </c>
      <c r="I155" s="108">
        <f t="shared" si="11"/>
        <v>2</v>
      </c>
    </row>
    <row r="156" spans="1:9" ht="15.75">
      <c r="A156" s="33" t="s">
        <v>103</v>
      </c>
      <c r="B156" s="36" t="str">
        <f>Assets!$B$14</f>
        <v>RFID &amp; barcode readers</v>
      </c>
      <c r="C156" s="114" t="s">
        <v>396</v>
      </c>
      <c r="D156" s="142">
        <v>3</v>
      </c>
      <c r="F156" s="34" t="str">
        <f t="shared" si="16"/>
        <v>V34</v>
      </c>
      <c r="G156" s="34" t="str">
        <f t="shared" si="15"/>
        <v>V34</v>
      </c>
      <c r="H156" s="65" t="str">
        <f t="shared" si="14"/>
        <v>A9V34</v>
      </c>
      <c r="I156" s="108">
        <f t="shared" si="11"/>
        <v>3</v>
      </c>
    </row>
    <row r="157" spans="1:9" ht="24">
      <c r="A157" s="109" t="s">
        <v>103</v>
      </c>
      <c r="B157" s="110" t="s">
        <v>104</v>
      </c>
      <c r="C157" s="115" t="s">
        <v>476</v>
      </c>
      <c r="D157" s="143">
        <v>3</v>
      </c>
      <c r="F157" s="34" t="str">
        <f>LEFT(C157,3)</f>
        <v>V19</v>
      </c>
      <c r="G157" s="34" t="str">
        <f>SUBSTITUTE(F157,".","")</f>
        <v>V19</v>
      </c>
      <c r="H157" s="65" t="str">
        <f t="shared" si="14"/>
        <v>A9V19</v>
      </c>
      <c r="I157" s="108">
        <f t="shared" si="11"/>
        <v>3</v>
      </c>
    </row>
    <row r="158" spans="1:9" ht="15.75">
      <c r="A158" s="109" t="s">
        <v>103</v>
      </c>
      <c r="B158" s="110" t="s">
        <v>104</v>
      </c>
      <c r="C158" s="115" t="s">
        <v>471</v>
      </c>
      <c r="D158" s="143">
        <v>4</v>
      </c>
      <c r="F158" s="34" t="str">
        <f>LEFT(C158,3)</f>
        <v>V20</v>
      </c>
      <c r="G158" s="34" t="str">
        <f>SUBSTITUTE(F158,".","")</f>
        <v>V20</v>
      </c>
      <c r="H158" s="65" t="str">
        <f t="shared" si="14"/>
        <v>A9V20</v>
      </c>
      <c r="I158" s="108">
        <f t="shared" si="11"/>
        <v>4</v>
      </c>
    </row>
    <row r="159" spans="1:9" ht="15.75">
      <c r="A159" s="109" t="s">
        <v>103</v>
      </c>
      <c r="B159" s="110" t="s">
        <v>104</v>
      </c>
      <c r="C159" s="115" t="s">
        <v>477</v>
      </c>
      <c r="D159" s="143">
        <v>3</v>
      </c>
      <c r="F159" s="34" t="str">
        <f>LEFT(C159,3)</f>
        <v>V40</v>
      </c>
      <c r="G159" s="34" t="str">
        <f>SUBSTITUTE(F159,".","")</f>
        <v>V40</v>
      </c>
      <c r="H159" s="65" t="str">
        <f t="shared" si="14"/>
        <v>A9V40</v>
      </c>
      <c r="I159" s="108">
        <f t="shared" si="11"/>
        <v>3</v>
      </c>
    </row>
    <row r="160" spans="1:9" ht="15.75">
      <c r="A160" s="109" t="s">
        <v>103</v>
      </c>
      <c r="B160" s="110" t="s">
        <v>104</v>
      </c>
      <c r="C160" s="115" t="s">
        <v>473</v>
      </c>
      <c r="D160" s="143">
        <v>4</v>
      </c>
      <c r="F160" s="34" t="str">
        <f>LEFT(C160,3)</f>
        <v>V41</v>
      </c>
      <c r="G160" s="34" t="str">
        <f>SUBSTITUTE(F160,".","")</f>
        <v>V41</v>
      </c>
      <c r="H160" s="65" t="str">
        <f t="shared" si="14"/>
        <v>A9V41</v>
      </c>
      <c r="I160" s="108">
        <f t="shared" si="11"/>
        <v>4</v>
      </c>
    </row>
    <row r="161" spans="1:9" ht="24">
      <c r="A161" s="109" t="s">
        <v>103</v>
      </c>
      <c r="B161" s="110" t="s">
        <v>104</v>
      </c>
      <c r="C161" s="117" t="s">
        <v>474</v>
      </c>
      <c r="D161" s="142">
        <v>4</v>
      </c>
      <c r="F161" s="34" t="str">
        <f>LEFT(C161,3)</f>
        <v>V42</v>
      </c>
      <c r="G161" s="34" t="str">
        <f>SUBSTITUTE(F161,".","")</f>
        <v>V42</v>
      </c>
      <c r="H161" s="65" t="str">
        <f t="shared" si="14"/>
        <v>A9V42</v>
      </c>
      <c r="I161" s="108">
        <f t="shared" si="11"/>
        <v>4</v>
      </c>
    </row>
    <row r="162" spans="1:9" ht="24.75" thickBot="1">
      <c r="A162" s="40" t="s">
        <v>103</v>
      </c>
      <c r="B162" s="41" t="str">
        <f>Assets!$B$14</f>
        <v>RFID &amp; barcode readers</v>
      </c>
      <c r="C162" s="114" t="s">
        <v>441</v>
      </c>
      <c r="D162" s="144">
        <v>4</v>
      </c>
      <c r="F162" s="34" t="str">
        <f t="shared" si="16"/>
        <v>V39</v>
      </c>
      <c r="G162" s="34" t="str">
        <f t="shared" si="15"/>
        <v>V39</v>
      </c>
      <c r="H162" s="65" t="str">
        <f t="shared" si="14"/>
        <v>A9V39</v>
      </c>
      <c r="I162" s="108">
        <f t="shared" si="11"/>
        <v>4</v>
      </c>
    </row>
    <row r="163" spans="1:9" ht="48">
      <c r="A163" s="37" t="s">
        <v>107</v>
      </c>
      <c r="B163" s="38" t="str">
        <f>Assets!$B$15</f>
        <v>Credit Cards/Debit card/Payment cards/'e-wallet'</v>
      </c>
      <c r="C163" s="113" t="s">
        <v>369</v>
      </c>
      <c r="D163" s="145">
        <v>4</v>
      </c>
      <c r="F163" s="34" t="str">
        <f t="shared" si="16"/>
        <v>V21</v>
      </c>
      <c r="G163" s="34" t="str">
        <f t="shared" si="15"/>
        <v>V21</v>
      </c>
      <c r="H163" s="65" t="str">
        <f t="shared" si="14"/>
        <v>A10V21</v>
      </c>
      <c r="I163" s="108">
        <f t="shared" si="11"/>
        <v>4</v>
      </c>
    </row>
    <row r="164" spans="1:9" ht="24">
      <c r="A164" s="33" t="s">
        <v>107</v>
      </c>
      <c r="B164" s="36" t="s">
        <v>108</v>
      </c>
      <c r="C164" s="114" t="s">
        <v>374</v>
      </c>
      <c r="D164" s="149">
        <v>3</v>
      </c>
      <c r="F164" s="34" t="str">
        <f t="shared" si="16"/>
        <v>V4.</v>
      </c>
      <c r="G164" s="34" t="str">
        <f t="shared" si="15"/>
        <v>V4</v>
      </c>
      <c r="H164" s="65" t="str">
        <f t="shared" si="14"/>
        <v>A10V4</v>
      </c>
      <c r="I164" s="108">
        <f t="shared" si="11"/>
        <v>3</v>
      </c>
    </row>
    <row r="165" spans="1:9" ht="24">
      <c r="A165" s="37" t="s">
        <v>107</v>
      </c>
      <c r="B165" s="38" t="s">
        <v>108</v>
      </c>
      <c r="C165" s="114" t="s">
        <v>392</v>
      </c>
      <c r="D165" s="149">
        <v>4</v>
      </c>
      <c r="F165" s="34" t="str">
        <f t="shared" si="16"/>
        <v>V24</v>
      </c>
      <c r="G165" s="34" t="str">
        <f t="shared" si="15"/>
        <v>V24</v>
      </c>
      <c r="H165" s="65" t="str">
        <f t="shared" si="14"/>
        <v>A10V24</v>
      </c>
      <c r="I165" s="108">
        <f t="shared" si="11"/>
        <v>4</v>
      </c>
    </row>
    <row r="166" spans="1:9" ht="24">
      <c r="A166" s="33" t="s">
        <v>107</v>
      </c>
      <c r="B166" s="36" t="s">
        <v>108</v>
      </c>
      <c r="C166" s="114" t="s">
        <v>373</v>
      </c>
      <c r="D166" s="149">
        <v>3</v>
      </c>
      <c r="F166" s="34" t="str">
        <f t="shared" si="16"/>
        <v>V6.</v>
      </c>
      <c r="G166" s="34" t="str">
        <f t="shared" si="15"/>
        <v>V6</v>
      </c>
      <c r="H166" s="65" t="str">
        <f t="shared" si="14"/>
        <v>A10V6</v>
      </c>
      <c r="I166" s="108">
        <f t="shared" si="11"/>
        <v>3</v>
      </c>
    </row>
    <row r="167" spans="1:9" ht="24">
      <c r="A167" s="33" t="s">
        <v>107</v>
      </c>
      <c r="B167" s="36" t="s">
        <v>108</v>
      </c>
      <c r="C167" s="115" t="s">
        <v>472</v>
      </c>
      <c r="D167" s="149">
        <v>2</v>
      </c>
      <c r="F167" s="34" t="str">
        <f t="shared" si="16"/>
        <v>V9.</v>
      </c>
      <c r="G167" s="34" t="str">
        <f t="shared" si="15"/>
        <v>V9</v>
      </c>
      <c r="H167" s="65" t="str">
        <f t="shared" si="14"/>
        <v>A10V9</v>
      </c>
      <c r="I167" s="108">
        <f t="shared" si="11"/>
        <v>2</v>
      </c>
    </row>
    <row r="168" spans="1:9" ht="24">
      <c r="A168" s="33" t="s">
        <v>107</v>
      </c>
      <c r="B168" s="36" t="s">
        <v>108</v>
      </c>
      <c r="C168" s="114" t="s">
        <v>388</v>
      </c>
      <c r="D168" s="149">
        <v>4</v>
      </c>
      <c r="F168" s="34" t="str">
        <f t="shared" si="16"/>
        <v>V25</v>
      </c>
      <c r="G168" s="34" t="str">
        <f t="shared" si="15"/>
        <v>V25</v>
      </c>
      <c r="H168" s="65" t="str">
        <f t="shared" si="14"/>
        <v>A10V25</v>
      </c>
      <c r="I168" s="108">
        <f t="shared" si="11"/>
        <v>4</v>
      </c>
    </row>
    <row r="169" spans="1:9" ht="24">
      <c r="A169" s="33" t="s">
        <v>107</v>
      </c>
      <c r="B169" s="36" t="s">
        <v>108</v>
      </c>
      <c r="C169" s="114" t="s">
        <v>393</v>
      </c>
      <c r="D169" s="149">
        <v>3</v>
      </c>
      <c r="F169" s="34" t="str">
        <f t="shared" si="16"/>
        <v>V26</v>
      </c>
      <c r="G169" s="34" t="str">
        <f t="shared" si="15"/>
        <v>V26</v>
      </c>
      <c r="H169" s="65" t="str">
        <f t="shared" si="14"/>
        <v>A10V26</v>
      </c>
      <c r="I169" s="108">
        <f t="shared" si="11"/>
        <v>3</v>
      </c>
    </row>
    <row r="170" spans="1:9" ht="24">
      <c r="A170" s="33" t="s">
        <v>107</v>
      </c>
      <c r="B170" s="36" t="s">
        <v>108</v>
      </c>
      <c r="C170" s="114" t="s">
        <v>394</v>
      </c>
      <c r="D170" s="149">
        <v>3</v>
      </c>
      <c r="F170" s="34" t="str">
        <f t="shared" si="16"/>
        <v>V27</v>
      </c>
      <c r="G170" s="34" t="str">
        <f t="shared" si="15"/>
        <v>V27</v>
      </c>
      <c r="H170" s="65" t="str">
        <f t="shared" si="14"/>
        <v>A10V27</v>
      </c>
      <c r="I170" s="108">
        <f t="shared" si="11"/>
        <v>3</v>
      </c>
    </row>
    <row r="171" spans="1:9" ht="24">
      <c r="A171" s="33" t="s">
        <v>107</v>
      </c>
      <c r="B171" s="36" t="s">
        <v>108</v>
      </c>
      <c r="C171" s="114" t="s">
        <v>380</v>
      </c>
      <c r="D171" s="149">
        <v>4</v>
      </c>
      <c r="F171" s="34" t="str">
        <f t="shared" si="16"/>
        <v>V28</v>
      </c>
      <c r="G171" s="34" t="str">
        <f t="shared" si="15"/>
        <v>V28</v>
      </c>
      <c r="H171" s="65" t="str">
        <f t="shared" si="14"/>
        <v>A10V28</v>
      </c>
      <c r="I171" s="108">
        <f t="shared" si="11"/>
        <v>4</v>
      </c>
    </row>
    <row r="172" spans="1:9" ht="24">
      <c r="A172" s="33" t="s">
        <v>107</v>
      </c>
      <c r="B172" s="36" t="s">
        <v>108</v>
      </c>
      <c r="C172" s="114" t="s">
        <v>395</v>
      </c>
      <c r="D172" s="142">
        <v>3</v>
      </c>
      <c r="F172" s="34" t="str">
        <f t="shared" si="16"/>
        <v>V31</v>
      </c>
      <c r="G172" s="34" t="str">
        <f t="shared" si="15"/>
        <v>V31</v>
      </c>
      <c r="H172" s="65" t="str">
        <f t="shared" si="14"/>
        <v>A10V31</v>
      </c>
      <c r="I172" s="108">
        <f t="shared" si="11"/>
        <v>3</v>
      </c>
    </row>
    <row r="173" spans="1:9" ht="24">
      <c r="A173" s="33" t="s">
        <v>107</v>
      </c>
      <c r="B173" s="36" t="s">
        <v>108</v>
      </c>
      <c r="C173" s="117" t="s">
        <v>390</v>
      </c>
      <c r="D173" s="149">
        <v>4</v>
      </c>
      <c r="F173" s="34" t="str">
        <f t="shared" si="16"/>
        <v>V13</v>
      </c>
      <c r="G173" s="34" t="str">
        <f t="shared" si="15"/>
        <v>V13</v>
      </c>
      <c r="H173" s="65" t="str">
        <f t="shared" si="14"/>
        <v>A10V13</v>
      </c>
      <c r="I173" s="108">
        <f t="shared" ref="I173:I205" si="17">D173</f>
        <v>4</v>
      </c>
    </row>
    <row r="174" spans="1:9" ht="24">
      <c r="A174" s="33" t="s">
        <v>107</v>
      </c>
      <c r="B174" s="36" t="s">
        <v>108</v>
      </c>
      <c r="C174" s="114" t="s">
        <v>372</v>
      </c>
      <c r="D174" s="149">
        <v>3</v>
      </c>
      <c r="F174" s="34" t="str">
        <f t="shared" si="16"/>
        <v>V12</v>
      </c>
      <c r="G174" s="34" t="str">
        <f t="shared" si="15"/>
        <v>V12</v>
      </c>
      <c r="H174" s="65" t="str">
        <f t="shared" si="14"/>
        <v>A10V12</v>
      </c>
      <c r="I174" s="108">
        <f t="shared" si="17"/>
        <v>3</v>
      </c>
    </row>
    <row r="175" spans="1:9" ht="24">
      <c r="A175" s="33" t="s">
        <v>107</v>
      </c>
      <c r="B175" s="36" t="s">
        <v>108</v>
      </c>
      <c r="C175" s="113" t="s">
        <v>475</v>
      </c>
      <c r="D175" s="149">
        <v>4</v>
      </c>
      <c r="F175" s="34" t="str">
        <f t="shared" si="16"/>
        <v>V18</v>
      </c>
      <c r="G175" s="34" t="str">
        <f t="shared" si="15"/>
        <v>V18</v>
      </c>
      <c r="H175" s="65" t="str">
        <f t="shared" si="14"/>
        <v>A10V18</v>
      </c>
      <c r="I175" s="108">
        <f t="shared" si="17"/>
        <v>4</v>
      </c>
    </row>
    <row r="176" spans="1:9" ht="24">
      <c r="A176" s="33" t="s">
        <v>107</v>
      </c>
      <c r="B176" s="36" t="s">
        <v>108</v>
      </c>
      <c r="C176" s="117" t="s">
        <v>379</v>
      </c>
      <c r="D176" s="149">
        <v>3</v>
      </c>
      <c r="F176" s="34" t="str">
        <f t="shared" si="16"/>
        <v>V21</v>
      </c>
      <c r="G176" s="34" t="str">
        <f t="shared" si="15"/>
        <v>V21</v>
      </c>
      <c r="H176" s="65" t="str">
        <f t="shared" si="14"/>
        <v>A10V21</v>
      </c>
      <c r="I176" s="108">
        <f t="shared" si="17"/>
        <v>3</v>
      </c>
    </row>
    <row r="177" spans="1:9" ht="24">
      <c r="A177" s="33" t="s">
        <v>107</v>
      </c>
      <c r="B177" s="36" t="s">
        <v>108</v>
      </c>
      <c r="C177" s="117" t="s">
        <v>389</v>
      </c>
      <c r="D177" s="149">
        <v>2</v>
      </c>
      <c r="F177" s="34" t="str">
        <f t="shared" si="16"/>
        <v>V22</v>
      </c>
      <c r="G177" s="34" t="str">
        <f t="shared" si="15"/>
        <v>V22</v>
      </c>
      <c r="H177" s="65" t="str">
        <f t="shared" si="14"/>
        <v>A10V22</v>
      </c>
      <c r="I177" s="108">
        <f t="shared" si="17"/>
        <v>2</v>
      </c>
    </row>
    <row r="178" spans="1:9" ht="24">
      <c r="A178" s="33" t="s">
        <v>107</v>
      </c>
      <c r="B178" s="36" t="s">
        <v>108</v>
      </c>
      <c r="C178" s="117" t="s">
        <v>395</v>
      </c>
      <c r="D178" s="149">
        <v>4</v>
      </c>
      <c r="F178" s="34" t="str">
        <f t="shared" si="16"/>
        <v>V31</v>
      </c>
      <c r="G178" s="34" t="str">
        <f t="shared" si="15"/>
        <v>V31</v>
      </c>
      <c r="H178" s="65" t="str">
        <f t="shared" si="14"/>
        <v>A10V31</v>
      </c>
      <c r="I178" s="108">
        <f t="shared" si="17"/>
        <v>4</v>
      </c>
    </row>
    <row r="179" spans="1:9" ht="24">
      <c r="A179" s="33" t="s">
        <v>107</v>
      </c>
      <c r="B179" s="36" t="s">
        <v>108</v>
      </c>
      <c r="C179" s="117" t="s">
        <v>382</v>
      </c>
      <c r="D179" s="149">
        <v>3</v>
      </c>
      <c r="F179" s="34" t="str">
        <f t="shared" si="16"/>
        <v>V38</v>
      </c>
      <c r="G179" s="34" t="str">
        <f t="shared" si="15"/>
        <v>V38</v>
      </c>
      <c r="H179" s="65" t="str">
        <f t="shared" si="14"/>
        <v>A10V38</v>
      </c>
      <c r="I179" s="108">
        <f t="shared" si="17"/>
        <v>3</v>
      </c>
    </row>
    <row r="180" spans="1:9" ht="24">
      <c r="A180" s="33" t="s">
        <v>107</v>
      </c>
      <c r="B180" s="36" t="s">
        <v>108</v>
      </c>
      <c r="C180" s="114" t="s">
        <v>441</v>
      </c>
      <c r="D180" s="142">
        <v>4</v>
      </c>
      <c r="F180" s="34" t="str">
        <f t="shared" si="16"/>
        <v>V39</v>
      </c>
      <c r="G180" s="34" t="str">
        <f t="shared" si="15"/>
        <v>V39</v>
      </c>
      <c r="H180" s="65" t="str">
        <f t="shared" si="14"/>
        <v>A10V39</v>
      </c>
      <c r="I180" s="108">
        <f t="shared" si="17"/>
        <v>4</v>
      </c>
    </row>
    <row r="181" spans="1:9" ht="24">
      <c r="A181" s="33" t="s">
        <v>107</v>
      </c>
      <c r="B181" s="36" t="s">
        <v>108</v>
      </c>
      <c r="C181" s="113" t="s">
        <v>475</v>
      </c>
      <c r="D181" s="142">
        <v>3</v>
      </c>
      <c r="F181" s="34" t="str">
        <f>LEFT(C181,3)</f>
        <v>V18</v>
      </c>
      <c r="G181" s="34" t="str">
        <f>SUBSTITUTE(F181,".","")</f>
        <v>V18</v>
      </c>
      <c r="H181" s="65" t="str">
        <f t="shared" si="14"/>
        <v>A10V18</v>
      </c>
      <c r="I181" s="108">
        <f>D181</f>
        <v>3</v>
      </c>
    </row>
    <row r="182" spans="1:9" ht="24.75" thickBot="1">
      <c r="A182" s="40" t="s">
        <v>107</v>
      </c>
      <c r="B182" s="41" t="s">
        <v>108</v>
      </c>
      <c r="C182" s="115" t="s">
        <v>477</v>
      </c>
      <c r="D182" s="156">
        <v>4</v>
      </c>
      <c r="F182" s="34" t="str">
        <f t="shared" si="16"/>
        <v>V40</v>
      </c>
      <c r="G182" s="34" t="str">
        <f t="shared" si="15"/>
        <v>V40</v>
      </c>
      <c r="H182" s="65" t="str">
        <f t="shared" si="14"/>
        <v>A10V40</v>
      </c>
      <c r="I182" s="108">
        <f t="shared" si="17"/>
        <v>4</v>
      </c>
    </row>
    <row r="183" spans="1:9" ht="48">
      <c r="A183" s="33" t="s">
        <v>111</v>
      </c>
      <c r="B183" s="38" t="str">
        <f>Assets!$B$16</f>
        <v>Other RFID cards</v>
      </c>
      <c r="C183" s="113" t="s">
        <v>369</v>
      </c>
      <c r="D183" s="145">
        <v>4</v>
      </c>
      <c r="F183" s="34" t="str">
        <f t="shared" si="16"/>
        <v>V21</v>
      </c>
      <c r="G183" s="34" t="str">
        <f t="shared" si="15"/>
        <v>V21</v>
      </c>
      <c r="H183" s="65" t="str">
        <f t="shared" si="14"/>
        <v>A11V21</v>
      </c>
      <c r="I183" s="108">
        <f t="shared" si="17"/>
        <v>4</v>
      </c>
    </row>
    <row r="184" spans="1:9" ht="24">
      <c r="A184" s="33" t="s">
        <v>111</v>
      </c>
      <c r="B184" s="36" t="str">
        <f>Assets!$B$16</f>
        <v>Other RFID cards</v>
      </c>
      <c r="C184" s="114" t="s">
        <v>374</v>
      </c>
      <c r="D184" s="149">
        <v>3</v>
      </c>
      <c r="F184" s="34" t="str">
        <f t="shared" si="16"/>
        <v>V4.</v>
      </c>
      <c r="G184" s="34" t="str">
        <f t="shared" si="15"/>
        <v>V4</v>
      </c>
      <c r="H184" s="65" t="str">
        <f t="shared" si="14"/>
        <v>A11V4</v>
      </c>
      <c r="I184" s="108">
        <f t="shared" si="17"/>
        <v>3</v>
      </c>
    </row>
    <row r="185" spans="1:9" ht="24">
      <c r="A185" s="33" t="s">
        <v>111</v>
      </c>
      <c r="B185" s="36" t="str">
        <f>Assets!$B$16</f>
        <v>Other RFID cards</v>
      </c>
      <c r="C185" s="114" t="s">
        <v>392</v>
      </c>
      <c r="D185" s="149">
        <v>3</v>
      </c>
      <c r="F185" s="34" t="str">
        <f t="shared" si="16"/>
        <v>V24</v>
      </c>
      <c r="G185" s="34" t="str">
        <f t="shared" si="15"/>
        <v>V24</v>
      </c>
      <c r="H185" s="65" t="str">
        <f t="shared" si="14"/>
        <v>A11V24</v>
      </c>
      <c r="I185" s="108">
        <f t="shared" si="17"/>
        <v>3</v>
      </c>
    </row>
    <row r="186" spans="1:9" ht="15.75">
      <c r="A186" s="37" t="s">
        <v>111</v>
      </c>
      <c r="B186" s="38" t="str">
        <f>Assets!$B$16</f>
        <v>Other RFID cards</v>
      </c>
      <c r="C186" s="114" t="s">
        <v>373</v>
      </c>
      <c r="D186" s="149">
        <v>3</v>
      </c>
      <c r="F186" s="34" t="str">
        <f t="shared" si="16"/>
        <v>V6.</v>
      </c>
      <c r="G186" s="34" t="str">
        <f t="shared" si="15"/>
        <v>V6</v>
      </c>
      <c r="H186" s="65" t="str">
        <f t="shared" si="14"/>
        <v>A11V6</v>
      </c>
      <c r="I186" s="108">
        <f t="shared" si="17"/>
        <v>3</v>
      </c>
    </row>
    <row r="187" spans="1:9" ht="24">
      <c r="A187" s="33" t="s">
        <v>111</v>
      </c>
      <c r="B187" s="36" t="str">
        <f>Assets!$B$16</f>
        <v>Other RFID cards</v>
      </c>
      <c r="C187" s="115" t="s">
        <v>472</v>
      </c>
      <c r="D187" s="149">
        <v>2</v>
      </c>
      <c r="F187" s="34" t="str">
        <f t="shared" si="16"/>
        <v>V9.</v>
      </c>
      <c r="G187" s="34" t="str">
        <f t="shared" si="15"/>
        <v>V9</v>
      </c>
      <c r="H187" s="65" t="str">
        <f t="shared" si="14"/>
        <v>A11V9</v>
      </c>
      <c r="I187" s="108">
        <f t="shared" si="17"/>
        <v>2</v>
      </c>
    </row>
    <row r="188" spans="1:9" ht="15.75">
      <c r="A188" s="33" t="s">
        <v>111</v>
      </c>
      <c r="B188" s="36" t="str">
        <f>Assets!$B$16</f>
        <v>Other RFID cards</v>
      </c>
      <c r="C188" s="114" t="s">
        <v>388</v>
      </c>
      <c r="D188" s="149">
        <v>4</v>
      </c>
      <c r="F188" s="34" t="str">
        <f t="shared" si="16"/>
        <v>V25</v>
      </c>
      <c r="G188" s="34" t="str">
        <f t="shared" si="15"/>
        <v>V25</v>
      </c>
      <c r="H188" s="65" t="str">
        <f t="shared" si="14"/>
        <v>A11V25</v>
      </c>
      <c r="I188" s="108">
        <f t="shared" si="17"/>
        <v>4</v>
      </c>
    </row>
    <row r="189" spans="1:9" ht="15.75">
      <c r="A189" s="33" t="s">
        <v>111</v>
      </c>
      <c r="B189" s="36" t="str">
        <f>Assets!$B$16</f>
        <v>Other RFID cards</v>
      </c>
      <c r="C189" s="114" t="s">
        <v>393</v>
      </c>
      <c r="D189" s="149">
        <v>3</v>
      </c>
      <c r="F189" s="34" t="str">
        <f t="shared" si="16"/>
        <v>V26</v>
      </c>
      <c r="G189" s="34" t="str">
        <f t="shared" si="15"/>
        <v>V26</v>
      </c>
      <c r="H189" s="65" t="str">
        <f t="shared" si="14"/>
        <v>A11V26</v>
      </c>
      <c r="I189" s="108">
        <f t="shared" si="17"/>
        <v>3</v>
      </c>
    </row>
    <row r="190" spans="1:9" ht="15.75">
      <c r="A190" s="33" t="s">
        <v>111</v>
      </c>
      <c r="B190" s="36" t="str">
        <f>Assets!$B$16</f>
        <v>Other RFID cards</v>
      </c>
      <c r="C190" s="114" t="s">
        <v>394</v>
      </c>
      <c r="D190" s="149">
        <v>3</v>
      </c>
      <c r="F190" s="34" t="str">
        <f t="shared" si="16"/>
        <v>V27</v>
      </c>
      <c r="G190" s="34" t="str">
        <f t="shared" si="15"/>
        <v>V27</v>
      </c>
      <c r="H190" s="65" t="str">
        <f t="shared" si="14"/>
        <v>A11V27</v>
      </c>
      <c r="I190" s="108">
        <f t="shared" si="17"/>
        <v>3</v>
      </c>
    </row>
    <row r="191" spans="1:9" ht="24">
      <c r="A191" s="33" t="s">
        <v>111</v>
      </c>
      <c r="B191" s="36" t="str">
        <f>Assets!$B$16</f>
        <v>Other RFID cards</v>
      </c>
      <c r="C191" s="114" t="s">
        <v>380</v>
      </c>
      <c r="D191" s="149">
        <v>4</v>
      </c>
      <c r="F191" s="34" t="str">
        <f t="shared" si="16"/>
        <v>V28</v>
      </c>
      <c r="G191" s="34" t="str">
        <f t="shared" si="15"/>
        <v>V28</v>
      </c>
      <c r="H191" s="65" t="str">
        <f t="shared" si="14"/>
        <v>A11V28</v>
      </c>
      <c r="I191" s="108">
        <f t="shared" si="17"/>
        <v>4</v>
      </c>
    </row>
    <row r="192" spans="1:9" ht="15.75">
      <c r="A192" s="33" t="s">
        <v>111</v>
      </c>
      <c r="B192" s="36" t="str">
        <f>Assets!$B$16</f>
        <v>Other RFID cards</v>
      </c>
      <c r="C192" s="114" t="s">
        <v>395</v>
      </c>
      <c r="D192" s="142">
        <v>3</v>
      </c>
      <c r="F192" s="34" t="str">
        <f t="shared" si="16"/>
        <v>V31</v>
      </c>
      <c r="G192" s="34" t="str">
        <f t="shared" si="15"/>
        <v>V31</v>
      </c>
      <c r="H192" s="65" t="str">
        <f t="shared" si="14"/>
        <v>A11V31</v>
      </c>
      <c r="I192" s="108">
        <f t="shared" si="17"/>
        <v>3</v>
      </c>
    </row>
    <row r="193" spans="1:9" ht="15.75">
      <c r="A193" s="33" t="s">
        <v>111</v>
      </c>
      <c r="B193" s="36" t="str">
        <f>Assets!$B$16</f>
        <v>Other RFID cards</v>
      </c>
      <c r="C193" s="117" t="s">
        <v>390</v>
      </c>
      <c r="D193" s="149">
        <v>4</v>
      </c>
      <c r="F193" s="34" t="str">
        <f t="shared" si="16"/>
        <v>V13</v>
      </c>
      <c r="G193" s="34" t="str">
        <f t="shared" si="15"/>
        <v>V13</v>
      </c>
      <c r="H193" s="65" t="str">
        <f t="shared" si="14"/>
        <v>A11V13</v>
      </c>
      <c r="I193" s="108">
        <f t="shared" si="17"/>
        <v>4</v>
      </c>
    </row>
    <row r="194" spans="1:9" ht="15.75">
      <c r="A194" s="33" t="s">
        <v>111</v>
      </c>
      <c r="B194" s="36" t="str">
        <f>Assets!$B$16</f>
        <v>Other RFID cards</v>
      </c>
      <c r="C194" s="114" t="s">
        <v>372</v>
      </c>
      <c r="D194" s="149">
        <v>3</v>
      </c>
      <c r="F194" s="34" t="str">
        <f t="shared" si="16"/>
        <v>V12</v>
      </c>
      <c r="G194" s="34" t="str">
        <f t="shared" si="15"/>
        <v>V12</v>
      </c>
      <c r="H194" s="65" t="str">
        <f t="shared" si="14"/>
        <v>A11V12</v>
      </c>
      <c r="I194" s="108">
        <f t="shared" si="17"/>
        <v>3</v>
      </c>
    </row>
    <row r="195" spans="1:9" ht="15.75">
      <c r="A195" s="33" t="s">
        <v>111</v>
      </c>
      <c r="B195" s="36" t="str">
        <f>Assets!$B$16</f>
        <v>Other RFID cards</v>
      </c>
      <c r="C195" s="117" t="s">
        <v>379</v>
      </c>
      <c r="D195" s="149">
        <v>3</v>
      </c>
      <c r="F195" s="34" t="str">
        <f t="shared" si="16"/>
        <v>V21</v>
      </c>
      <c r="G195" s="34" t="str">
        <f t="shared" si="15"/>
        <v>V21</v>
      </c>
      <c r="H195" s="65" t="str">
        <f t="shared" si="14"/>
        <v>A11V21</v>
      </c>
      <c r="I195" s="108">
        <f t="shared" si="17"/>
        <v>3</v>
      </c>
    </row>
    <row r="196" spans="1:9" ht="15.75">
      <c r="A196" s="33" t="s">
        <v>111</v>
      </c>
      <c r="B196" s="36" t="str">
        <f>Assets!$B$16</f>
        <v>Other RFID cards</v>
      </c>
      <c r="C196" s="117" t="s">
        <v>389</v>
      </c>
      <c r="D196" s="149">
        <v>2</v>
      </c>
      <c r="F196" s="34" t="str">
        <f t="shared" si="16"/>
        <v>V22</v>
      </c>
      <c r="G196" s="34" t="str">
        <f t="shared" si="15"/>
        <v>V22</v>
      </c>
      <c r="H196" s="65" t="str">
        <f t="shared" ref="H196:H259" si="18">CONCATENATE(A196,G196)</f>
        <v>A11V22</v>
      </c>
      <c r="I196" s="108">
        <f t="shared" si="17"/>
        <v>2</v>
      </c>
    </row>
    <row r="197" spans="1:9" ht="15.75">
      <c r="A197" s="33" t="s">
        <v>111</v>
      </c>
      <c r="B197" s="36" t="str">
        <f>Assets!$B$16</f>
        <v>Other RFID cards</v>
      </c>
      <c r="C197" s="117" t="s">
        <v>395</v>
      </c>
      <c r="D197" s="149">
        <v>4</v>
      </c>
      <c r="F197" s="34" t="str">
        <f t="shared" si="16"/>
        <v>V31</v>
      </c>
      <c r="G197" s="34" t="str">
        <f t="shared" si="15"/>
        <v>V31</v>
      </c>
      <c r="H197" s="65" t="str">
        <f t="shared" si="18"/>
        <v>A11V31</v>
      </c>
      <c r="I197" s="108">
        <f t="shared" si="17"/>
        <v>4</v>
      </c>
    </row>
    <row r="198" spans="1:9" ht="15.75">
      <c r="A198" s="33" t="s">
        <v>111</v>
      </c>
      <c r="B198" s="36" t="str">
        <f>Assets!$B$16</f>
        <v>Other RFID cards</v>
      </c>
      <c r="C198" s="117" t="s">
        <v>382</v>
      </c>
      <c r="D198" s="149">
        <v>3</v>
      </c>
      <c r="F198" s="34" t="str">
        <f t="shared" si="16"/>
        <v>V38</v>
      </c>
      <c r="G198" s="34" t="str">
        <f t="shared" si="15"/>
        <v>V38</v>
      </c>
      <c r="H198" s="65" t="str">
        <f t="shared" si="18"/>
        <v>A11V38</v>
      </c>
      <c r="I198" s="108">
        <f t="shared" si="17"/>
        <v>3</v>
      </c>
    </row>
    <row r="199" spans="1:9" ht="24">
      <c r="A199" s="33" t="s">
        <v>111</v>
      </c>
      <c r="B199" s="36" t="str">
        <f>Assets!$B$16</f>
        <v>Other RFID cards</v>
      </c>
      <c r="C199" s="114" t="s">
        <v>441</v>
      </c>
      <c r="D199" s="142">
        <v>3</v>
      </c>
      <c r="F199" s="34" t="str">
        <f t="shared" si="16"/>
        <v>V39</v>
      </c>
      <c r="G199" s="34" t="str">
        <f t="shared" si="15"/>
        <v>V39</v>
      </c>
      <c r="H199" s="65" t="str">
        <f t="shared" si="18"/>
        <v>A11V39</v>
      </c>
      <c r="I199" s="108">
        <f t="shared" si="17"/>
        <v>3</v>
      </c>
    </row>
    <row r="200" spans="1:9" ht="15.75">
      <c r="A200" s="109" t="s">
        <v>111</v>
      </c>
      <c r="B200" s="110" t="str">
        <f>Assets!$B$16</f>
        <v>Other RFID cards</v>
      </c>
      <c r="C200" s="113" t="s">
        <v>475</v>
      </c>
      <c r="D200" s="230">
        <v>3</v>
      </c>
      <c r="F200" s="34" t="str">
        <f t="shared" si="16"/>
        <v>V18</v>
      </c>
      <c r="G200" s="34" t="str">
        <f t="shared" si="15"/>
        <v>V18</v>
      </c>
      <c r="H200" s="65" t="str">
        <f t="shared" si="18"/>
        <v>A11V18</v>
      </c>
      <c r="I200" s="108">
        <f t="shared" si="17"/>
        <v>3</v>
      </c>
    </row>
    <row r="201" spans="1:9" ht="16.5" thickBot="1">
      <c r="A201" s="40" t="s">
        <v>111</v>
      </c>
      <c r="B201" s="41" t="str">
        <f>Assets!$B$16</f>
        <v>Other RFID cards</v>
      </c>
      <c r="C201" s="115" t="s">
        <v>477</v>
      </c>
      <c r="D201" s="156">
        <v>4</v>
      </c>
      <c r="F201" s="34" t="str">
        <f>LEFT(C201,3)</f>
        <v>V40</v>
      </c>
      <c r="G201" s="34" t="str">
        <f>SUBSTITUTE(F201,".","")</f>
        <v>V40</v>
      </c>
      <c r="H201" s="65" t="str">
        <f t="shared" si="18"/>
        <v>A11V40</v>
      </c>
      <c r="I201" s="108">
        <f>D201</f>
        <v>4</v>
      </c>
    </row>
    <row r="202" spans="1:9" ht="36">
      <c r="A202" s="37" t="s">
        <v>115</v>
      </c>
      <c r="B202" s="38" t="str">
        <f>Assets!$B$17</f>
        <v xml:space="preserve">Scanners &amp; detectors </v>
      </c>
      <c r="C202" s="113" t="s">
        <v>376</v>
      </c>
      <c r="D202" s="153">
        <v>2</v>
      </c>
      <c r="F202" s="34" t="str">
        <f t="shared" si="16"/>
        <v>V1.</v>
      </c>
      <c r="G202" s="34" t="str">
        <f t="shared" si="15"/>
        <v>V1</v>
      </c>
      <c r="H202" s="65" t="str">
        <f t="shared" si="18"/>
        <v>A12V1</v>
      </c>
      <c r="I202" s="108">
        <f t="shared" si="17"/>
        <v>2</v>
      </c>
    </row>
    <row r="203" spans="1:9" ht="15.75">
      <c r="A203" s="33" t="s">
        <v>115</v>
      </c>
      <c r="B203" s="36" t="str">
        <f>Assets!$B$17</f>
        <v xml:space="preserve">Scanners &amp; detectors </v>
      </c>
      <c r="C203" s="114" t="s">
        <v>145</v>
      </c>
      <c r="D203" s="154">
        <v>4</v>
      </c>
      <c r="F203" s="34" t="str">
        <f t="shared" si="16"/>
        <v>V2.</v>
      </c>
      <c r="G203" s="34" t="str">
        <f t="shared" si="15"/>
        <v>V2</v>
      </c>
      <c r="H203" s="65" t="str">
        <f t="shared" si="18"/>
        <v>A12V2</v>
      </c>
      <c r="I203" s="108">
        <f t="shared" si="17"/>
        <v>4</v>
      </c>
    </row>
    <row r="204" spans="1:9" ht="48">
      <c r="A204" s="33" t="s">
        <v>115</v>
      </c>
      <c r="B204" s="36" t="str">
        <f>Assets!$B$17</f>
        <v xml:space="preserve">Scanners &amp; detectors </v>
      </c>
      <c r="C204" s="114" t="s">
        <v>369</v>
      </c>
      <c r="D204" s="154">
        <v>4</v>
      </c>
      <c r="F204" s="34" t="str">
        <f t="shared" si="16"/>
        <v>V21</v>
      </c>
      <c r="G204" s="34" t="str">
        <f t="shared" si="15"/>
        <v>V21</v>
      </c>
      <c r="H204" s="65" t="str">
        <f t="shared" si="18"/>
        <v>A12V21</v>
      </c>
      <c r="I204" s="108">
        <f t="shared" si="17"/>
        <v>4</v>
      </c>
    </row>
    <row r="205" spans="1:9" ht="15.75">
      <c r="A205" s="33" t="s">
        <v>115</v>
      </c>
      <c r="B205" s="36" t="str">
        <f>Assets!$B$17</f>
        <v xml:space="preserve">Scanners &amp; detectors </v>
      </c>
      <c r="C205" s="114" t="s">
        <v>394</v>
      </c>
      <c r="D205" s="154">
        <v>2</v>
      </c>
      <c r="F205" s="34" t="str">
        <f t="shared" si="16"/>
        <v>V27</v>
      </c>
      <c r="G205" s="34" t="str">
        <f t="shared" si="15"/>
        <v>V27</v>
      </c>
      <c r="H205" s="65" t="str">
        <f t="shared" si="18"/>
        <v>A12V27</v>
      </c>
      <c r="I205" s="108">
        <f t="shared" si="17"/>
        <v>2</v>
      </c>
    </row>
    <row r="206" spans="1:9" ht="15.75">
      <c r="A206" s="33" t="s">
        <v>115</v>
      </c>
      <c r="B206" s="36" t="str">
        <f>Assets!$B$17</f>
        <v xml:space="preserve">Scanners &amp; detectors </v>
      </c>
      <c r="C206" s="114" t="s">
        <v>401</v>
      </c>
      <c r="D206" s="154">
        <v>4</v>
      </c>
      <c r="F206" s="34" t="str">
        <f t="shared" si="16"/>
        <v>V11</v>
      </c>
      <c r="G206" s="34" t="str">
        <f t="shared" si="15"/>
        <v>V11</v>
      </c>
      <c r="H206" s="65" t="str">
        <f t="shared" si="18"/>
        <v>A12V11</v>
      </c>
      <c r="I206" s="108">
        <f t="shared" ref="I206:I241" si="19">D206</f>
        <v>4</v>
      </c>
    </row>
    <row r="207" spans="1:9" ht="15.75">
      <c r="A207" s="33" t="s">
        <v>115</v>
      </c>
      <c r="B207" s="36" t="str">
        <f>Assets!$B$17</f>
        <v xml:space="preserve">Scanners &amp; detectors </v>
      </c>
      <c r="C207" s="114" t="s">
        <v>378</v>
      </c>
      <c r="D207" s="154">
        <v>3</v>
      </c>
      <c r="F207" s="34" t="str">
        <f t="shared" si="16"/>
        <v>V37</v>
      </c>
      <c r="G207" s="34" t="str">
        <f t="shared" si="15"/>
        <v>V37</v>
      </c>
      <c r="H207" s="65" t="str">
        <f t="shared" si="18"/>
        <v>A12V37</v>
      </c>
      <c r="I207" s="108">
        <f t="shared" si="19"/>
        <v>3</v>
      </c>
    </row>
    <row r="208" spans="1:9" ht="24">
      <c r="A208" s="33" t="s">
        <v>115</v>
      </c>
      <c r="B208" s="36" t="str">
        <f>Assets!$B$17</f>
        <v xml:space="preserve">Scanners &amp; detectors </v>
      </c>
      <c r="C208" s="114" t="s">
        <v>400</v>
      </c>
      <c r="D208" s="154">
        <v>4</v>
      </c>
      <c r="F208" s="34" t="str">
        <f t="shared" si="16"/>
        <v>V32</v>
      </c>
      <c r="G208" s="34" t="str">
        <f t="shared" si="15"/>
        <v>V32</v>
      </c>
      <c r="H208" s="65" t="str">
        <f t="shared" si="18"/>
        <v>A12V32</v>
      </c>
      <c r="I208" s="108">
        <f t="shared" si="19"/>
        <v>4</v>
      </c>
    </row>
    <row r="209" spans="1:9" ht="15.75">
      <c r="A209" s="33" t="s">
        <v>115</v>
      </c>
      <c r="B209" s="36" t="str">
        <f>Assets!$B$17</f>
        <v xml:space="preserve">Scanners &amp; detectors </v>
      </c>
      <c r="C209" s="120" t="s">
        <v>402</v>
      </c>
      <c r="D209" s="154">
        <v>3</v>
      </c>
      <c r="F209" s="34" t="str">
        <f t="shared" si="16"/>
        <v>V33</v>
      </c>
      <c r="G209" s="34" t="str">
        <f t="shared" si="15"/>
        <v>V33</v>
      </c>
      <c r="H209" s="65" t="str">
        <f t="shared" si="18"/>
        <v>A12V33</v>
      </c>
      <c r="I209" s="108">
        <f t="shared" si="19"/>
        <v>3</v>
      </c>
    </row>
    <row r="210" spans="1:9" ht="24">
      <c r="A210" s="33" t="s">
        <v>115</v>
      </c>
      <c r="B210" s="36" t="str">
        <f>Assets!$B$17</f>
        <v xml:space="preserve">Scanners &amp; detectors </v>
      </c>
      <c r="C210" s="114" t="s">
        <v>374</v>
      </c>
      <c r="D210" s="154">
        <v>4</v>
      </c>
      <c r="F210" s="34" t="str">
        <f t="shared" si="16"/>
        <v>V4.</v>
      </c>
      <c r="G210" s="34" t="str">
        <f t="shared" si="15"/>
        <v>V4</v>
      </c>
      <c r="H210" s="65" t="str">
        <f t="shared" si="18"/>
        <v>A12V4</v>
      </c>
      <c r="I210" s="108">
        <f t="shared" si="19"/>
        <v>4</v>
      </c>
    </row>
    <row r="211" spans="1:9" ht="15.75">
      <c r="A211" s="33" t="s">
        <v>115</v>
      </c>
      <c r="B211" s="36" t="str">
        <f>Assets!$B$17</f>
        <v xml:space="preserve">Scanners &amp; detectors </v>
      </c>
      <c r="C211" s="114" t="s">
        <v>386</v>
      </c>
      <c r="D211" s="154">
        <v>3</v>
      </c>
      <c r="F211" s="34" t="str">
        <f t="shared" si="16"/>
        <v>V23</v>
      </c>
      <c r="G211" s="34" t="str">
        <f t="shared" si="15"/>
        <v>V23</v>
      </c>
      <c r="H211" s="65" t="str">
        <f t="shared" si="18"/>
        <v>A12V23</v>
      </c>
      <c r="I211" s="108">
        <f t="shared" si="19"/>
        <v>3</v>
      </c>
    </row>
    <row r="212" spans="1:9" ht="15.75">
      <c r="A212" s="33" t="s">
        <v>115</v>
      </c>
      <c r="B212" s="36" t="str">
        <f>Assets!$B$17</f>
        <v xml:space="preserve">Scanners &amp; detectors </v>
      </c>
      <c r="C212" s="120" t="s">
        <v>398</v>
      </c>
      <c r="D212" s="154">
        <v>3</v>
      </c>
      <c r="F212" s="34" t="str">
        <f t="shared" si="16"/>
        <v>V29</v>
      </c>
      <c r="G212" s="34" t="str">
        <f t="shared" si="15"/>
        <v>V29</v>
      </c>
      <c r="H212" s="65" t="str">
        <f t="shared" si="18"/>
        <v>A12V29</v>
      </c>
      <c r="I212" s="108">
        <f t="shared" si="19"/>
        <v>3</v>
      </c>
    </row>
    <row r="213" spans="1:9" ht="24">
      <c r="A213" s="33" t="s">
        <v>115</v>
      </c>
      <c r="B213" s="36" t="str">
        <f>Assets!$B$17</f>
        <v xml:space="preserve">Scanners &amp; detectors </v>
      </c>
      <c r="C213" s="114" t="s">
        <v>441</v>
      </c>
      <c r="D213" s="154">
        <v>3</v>
      </c>
      <c r="F213" s="34" t="str">
        <f t="shared" si="16"/>
        <v>V39</v>
      </c>
      <c r="G213" s="34" t="str">
        <f t="shared" si="15"/>
        <v>V39</v>
      </c>
      <c r="H213" s="65" t="str">
        <f t="shared" si="18"/>
        <v>A12V39</v>
      </c>
      <c r="I213" s="108">
        <f t="shared" si="19"/>
        <v>3</v>
      </c>
    </row>
    <row r="214" spans="1:9" ht="15.75">
      <c r="A214" s="37" t="s">
        <v>115</v>
      </c>
      <c r="B214" s="38" t="str">
        <f>Assets!$B$17</f>
        <v xml:space="preserve">Scanners &amp; detectors </v>
      </c>
      <c r="C214" s="113" t="s">
        <v>389</v>
      </c>
      <c r="D214" s="145">
        <v>3</v>
      </c>
      <c r="F214" s="34" t="str">
        <f t="shared" si="16"/>
        <v>V22</v>
      </c>
      <c r="G214" s="34" t="str">
        <f t="shared" si="15"/>
        <v>V22</v>
      </c>
      <c r="H214" s="65" t="str">
        <f t="shared" si="18"/>
        <v>A12V22</v>
      </c>
      <c r="I214" s="108">
        <f t="shared" si="19"/>
        <v>3</v>
      </c>
    </row>
    <row r="215" spans="1:9" ht="15.75">
      <c r="A215" s="37" t="s">
        <v>115</v>
      </c>
      <c r="B215" s="227" t="s">
        <v>116</v>
      </c>
      <c r="C215" s="113" t="s">
        <v>475</v>
      </c>
      <c r="D215" s="145">
        <v>4</v>
      </c>
      <c r="F215" s="34" t="str">
        <f>LEFT(C215,3)</f>
        <v>V18</v>
      </c>
      <c r="G215" s="34" t="str">
        <f>SUBSTITUTE(F215,".","")</f>
        <v>V18</v>
      </c>
      <c r="H215" s="65" t="str">
        <f t="shared" si="18"/>
        <v>A12V18</v>
      </c>
      <c r="I215" s="108">
        <f t="shared" si="19"/>
        <v>4</v>
      </c>
    </row>
    <row r="216" spans="1:9" ht="15.75">
      <c r="A216" s="37" t="s">
        <v>115</v>
      </c>
      <c r="B216" s="227" t="s">
        <v>116</v>
      </c>
      <c r="C216" s="228" t="s">
        <v>471</v>
      </c>
      <c r="D216" s="145">
        <v>4</v>
      </c>
      <c r="F216" s="34" t="str">
        <f>LEFT(C216,3)</f>
        <v>V20</v>
      </c>
      <c r="G216" s="34" t="str">
        <f>SUBSTITUTE(F216,".","")</f>
        <v>V20</v>
      </c>
      <c r="H216" s="65" t="str">
        <f t="shared" si="18"/>
        <v>A12V20</v>
      </c>
      <c r="I216" s="108">
        <f t="shared" si="19"/>
        <v>4</v>
      </c>
    </row>
    <row r="217" spans="1:9" ht="15.75">
      <c r="A217" s="37" t="s">
        <v>115</v>
      </c>
      <c r="B217" s="227" t="s">
        <v>116</v>
      </c>
      <c r="C217" s="115" t="s">
        <v>477</v>
      </c>
      <c r="D217" s="145">
        <v>4</v>
      </c>
      <c r="F217" s="34" t="str">
        <f>LEFT(C217,3)</f>
        <v>V40</v>
      </c>
      <c r="G217" s="34" t="str">
        <f>SUBSTITUTE(F217,".","")</f>
        <v>V40</v>
      </c>
      <c r="H217" s="65" t="str">
        <f t="shared" si="18"/>
        <v>A12V40</v>
      </c>
      <c r="I217" s="108">
        <f t="shared" si="19"/>
        <v>4</v>
      </c>
    </row>
    <row r="218" spans="1:9" ht="24">
      <c r="A218" s="37" t="s">
        <v>115</v>
      </c>
      <c r="B218" s="234" t="s">
        <v>116</v>
      </c>
      <c r="C218" s="117" t="s">
        <v>474</v>
      </c>
      <c r="D218" s="235">
        <v>4</v>
      </c>
      <c r="F218" s="34" t="str">
        <f>LEFT(C218,3)</f>
        <v>V42</v>
      </c>
      <c r="G218" s="34" t="str">
        <f>SUBSTITUTE(F218,".","")</f>
        <v>V42</v>
      </c>
      <c r="H218" s="65" t="str">
        <f t="shared" si="18"/>
        <v>A12V42</v>
      </c>
      <c r="I218" s="108">
        <f t="shared" si="19"/>
        <v>4</v>
      </c>
    </row>
    <row r="219" spans="1:9" ht="16.5" thickBot="1">
      <c r="A219" s="40" t="s">
        <v>115</v>
      </c>
      <c r="B219" s="41" t="str">
        <f>Assets!$B$17</f>
        <v xml:space="preserve">Scanners &amp; detectors </v>
      </c>
      <c r="C219" s="236" t="s">
        <v>382</v>
      </c>
      <c r="D219" s="144">
        <v>2</v>
      </c>
      <c r="F219" s="34" t="str">
        <f t="shared" si="16"/>
        <v>V38</v>
      </c>
      <c r="G219" s="34" t="str">
        <f t="shared" si="15"/>
        <v>V38</v>
      </c>
      <c r="H219" s="65" t="str">
        <f t="shared" si="18"/>
        <v>A12V38</v>
      </c>
      <c r="I219" s="108">
        <f t="shared" si="19"/>
        <v>2</v>
      </c>
    </row>
    <row r="220" spans="1:9" ht="36">
      <c r="A220" s="37" t="s">
        <v>118</v>
      </c>
      <c r="B220" s="38" t="str">
        <f>Assets!$B$18</f>
        <v>Networks</v>
      </c>
      <c r="C220" s="113" t="s">
        <v>376</v>
      </c>
      <c r="D220" s="145">
        <v>3</v>
      </c>
      <c r="F220" s="34" t="str">
        <f t="shared" si="16"/>
        <v>V1.</v>
      </c>
      <c r="G220" s="34" t="str">
        <f t="shared" si="15"/>
        <v>V1</v>
      </c>
      <c r="H220" s="65" t="str">
        <f t="shared" si="18"/>
        <v>A13V1</v>
      </c>
      <c r="I220" s="108">
        <f t="shared" si="19"/>
        <v>3</v>
      </c>
    </row>
    <row r="221" spans="1:9" ht="15.75">
      <c r="A221" s="33" t="s">
        <v>118</v>
      </c>
      <c r="B221" s="38" t="str">
        <f>Assets!$B$18</f>
        <v>Networks</v>
      </c>
      <c r="C221" s="114" t="s">
        <v>145</v>
      </c>
      <c r="D221" s="142">
        <v>4</v>
      </c>
      <c r="F221" s="34" t="str">
        <f t="shared" si="16"/>
        <v>V2.</v>
      </c>
      <c r="G221" s="34" t="str">
        <f t="shared" ref="G221:G290" si="20">SUBSTITUTE(F221,".","")</f>
        <v>V2</v>
      </c>
      <c r="H221" s="65" t="str">
        <f t="shared" si="18"/>
        <v>A13V2</v>
      </c>
      <c r="I221" s="108">
        <f t="shared" si="19"/>
        <v>4</v>
      </c>
    </row>
    <row r="222" spans="1:9" ht="15.75">
      <c r="A222" s="33" t="s">
        <v>118</v>
      </c>
      <c r="B222" s="38" t="str">
        <f>Assets!$B$18</f>
        <v>Networks</v>
      </c>
      <c r="C222" s="114" t="s">
        <v>146</v>
      </c>
      <c r="D222" s="142">
        <v>3</v>
      </c>
      <c r="F222" s="34" t="str">
        <f t="shared" si="16"/>
        <v>V3.</v>
      </c>
      <c r="G222" s="34" t="str">
        <f t="shared" si="20"/>
        <v>V3</v>
      </c>
      <c r="H222" s="65" t="str">
        <f t="shared" si="18"/>
        <v>A13V3</v>
      </c>
      <c r="I222" s="108">
        <f t="shared" si="19"/>
        <v>3</v>
      </c>
    </row>
    <row r="223" spans="1:9" ht="24">
      <c r="A223" s="33" t="s">
        <v>118</v>
      </c>
      <c r="B223" s="38" t="str">
        <f>Assets!$B$18</f>
        <v>Networks</v>
      </c>
      <c r="C223" s="114" t="s">
        <v>374</v>
      </c>
      <c r="D223" s="142">
        <v>4</v>
      </c>
      <c r="F223" s="34" t="str">
        <f t="shared" si="16"/>
        <v>V4.</v>
      </c>
      <c r="G223" s="34" t="str">
        <f t="shared" si="20"/>
        <v>V4</v>
      </c>
      <c r="H223" s="65" t="str">
        <f t="shared" si="18"/>
        <v>A13V4</v>
      </c>
      <c r="I223" s="108">
        <f t="shared" si="19"/>
        <v>4</v>
      </c>
    </row>
    <row r="224" spans="1:9" ht="15.75">
      <c r="A224" s="33" t="s">
        <v>118</v>
      </c>
      <c r="B224" s="38" t="str">
        <f>Assets!$B$18</f>
        <v>Networks</v>
      </c>
      <c r="C224" s="114" t="s">
        <v>375</v>
      </c>
      <c r="D224" s="142">
        <v>4</v>
      </c>
      <c r="F224" s="34" t="str">
        <f t="shared" si="16"/>
        <v>V5.</v>
      </c>
      <c r="G224" s="34" t="str">
        <f t="shared" si="20"/>
        <v>V5</v>
      </c>
      <c r="H224" s="65" t="str">
        <f t="shared" si="18"/>
        <v>A13V5</v>
      </c>
      <c r="I224" s="108">
        <f t="shared" si="19"/>
        <v>4</v>
      </c>
    </row>
    <row r="225" spans="1:9" ht="15.75">
      <c r="A225" s="33" t="s">
        <v>118</v>
      </c>
      <c r="B225" s="38" t="str">
        <f>Assets!$B$18</f>
        <v>Networks</v>
      </c>
      <c r="C225" s="114" t="s">
        <v>373</v>
      </c>
      <c r="D225" s="142">
        <v>3</v>
      </c>
      <c r="F225" s="34" t="str">
        <f t="shared" si="16"/>
        <v>V6.</v>
      </c>
      <c r="G225" s="34" t="str">
        <f t="shared" si="20"/>
        <v>V6</v>
      </c>
      <c r="H225" s="65" t="str">
        <f t="shared" si="18"/>
        <v>A13V6</v>
      </c>
      <c r="I225" s="108">
        <f t="shared" si="19"/>
        <v>3</v>
      </c>
    </row>
    <row r="226" spans="1:9" ht="15.75">
      <c r="A226" s="33" t="s">
        <v>118</v>
      </c>
      <c r="B226" s="38" t="str">
        <f>Assets!$B$18</f>
        <v>Networks</v>
      </c>
      <c r="C226" s="114" t="s">
        <v>371</v>
      </c>
      <c r="D226" s="142">
        <v>3</v>
      </c>
      <c r="F226" s="34" t="str">
        <f t="shared" ref="F226:F295" si="21">LEFT(C226,3)</f>
        <v>V8.</v>
      </c>
      <c r="G226" s="34" t="str">
        <f t="shared" si="20"/>
        <v>V8</v>
      </c>
      <c r="H226" s="65" t="str">
        <f t="shared" si="18"/>
        <v>A13V8</v>
      </c>
      <c r="I226" s="108">
        <f t="shared" si="19"/>
        <v>3</v>
      </c>
    </row>
    <row r="227" spans="1:9" ht="24">
      <c r="A227" s="33" t="s">
        <v>118</v>
      </c>
      <c r="B227" s="38" t="str">
        <f>Assets!$B$18</f>
        <v>Networks</v>
      </c>
      <c r="C227" s="115" t="s">
        <v>472</v>
      </c>
      <c r="D227" s="142">
        <v>4</v>
      </c>
      <c r="F227" s="34" t="str">
        <f t="shared" si="21"/>
        <v>V9.</v>
      </c>
      <c r="G227" s="34" t="str">
        <f t="shared" si="20"/>
        <v>V9</v>
      </c>
      <c r="H227" s="65" t="str">
        <f t="shared" si="18"/>
        <v>A13V9</v>
      </c>
      <c r="I227" s="108">
        <f t="shared" si="19"/>
        <v>4</v>
      </c>
    </row>
    <row r="228" spans="1:9" ht="15.75">
      <c r="A228" s="33" t="s">
        <v>118</v>
      </c>
      <c r="B228" s="38" t="str">
        <f>Assets!$B$18</f>
        <v>Networks</v>
      </c>
      <c r="C228" s="114" t="s">
        <v>387</v>
      </c>
      <c r="D228" s="142">
        <v>3</v>
      </c>
      <c r="F228" s="34" t="str">
        <f t="shared" si="21"/>
        <v>V10</v>
      </c>
      <c r="G228" s="34" t="str">
        <f t="shared" si="20"/>
        <v>V10</v>
      </c>
      <c r="H228" s="65" t="str">
        <f t="shared" si="18"/>
        <v>A13V10</v>
      </c>
      <c r="I228" s="108">
        <f t="shared" si="19"/>
        <v>3</v>
      </c>
    </row>
    <row r="229" spans="1:9" ht="15.75">
      <c r="A229" s="33" t="s">
        <v>118</v>
      </c>
      <c r="B229" s="38" t="str">
        <f>Assets!$B$18</f>
        <v>Networks</v>
      </c>
      <c r="C229" s="114" t="s">
        <v>377</v>
      </c>
      <c r="D229" s="142">
        <v>2</v>
      </c>
      <c r="F229" s="34" t="str">
        <f t="shared" si="21"/>
        <v>V14</v>
      </c>
      <c r="G229" s="34" t="str">
        <f t="shared" si="20"/>
        <v>V14</v>
      </c>
      <c r="H229" s="65" t="str">
        <f t="shared" si="18"/>
        <v>A13V14</v>
      </c>
      <c r="I229" s="108">
        <f t="shared" si="19"/>
        <v>2</v>
      </c>
    </row>
    <row r="230" spans="1:9" ht="15.75">
      <c r="A230" s="33" t="s">
        <v>118</v>
      </c>
      <c r="B230" s="38" t="str">
        <f>Assets!$B$18</f>
        <v>Networks</v>
      </c>
      <c r="C230" s="114" t="s">
        <v>384</v>
      </c>
      <c r="D230" s="142">
        <v>2</v>
      </c>
      <c r="F230" s="34" t="str">
        <f t="shared" si="21"/>
        <v>V15</v>
      </c>
      <c r="G230" s="34" t="str">
        <f t="shared" si="20"/>
        <v>V15</v>
      </c>
      <c r="H230" s="65" t="str">
        <f t="shared" si="18"/>
        <v>A13V15</v>
      </c>
      <c r="I230" s="108">
        <f t="shared" si="19"/>
        <v>2</v>
      </c>
    </row>
    <row r="231" spans="1:9" ht="15.75">
      <c r="A231" s="33" t="s">
        <v>118</v>
      </c>
      <c r="B231" s="38" t="str">
        <f>Assets!$B$18</f>
        <v>Networks</v>
      </c>
      <c r="C231" s="114" t="s">
        <v>403</v>
      </c>
      <c r="D231" s="142">
        <v>3</v>
      </c>
      <c r="F231" s="34" t="str">
        <f t="shared" si="21"/>
        <v>V16</v>
      </c>
      <c r="G231" s="34" t="str">
        <f t="shared" si="20"/>
        <v>V16</v>
      </c>
      <c r="H231" s="65" t="str">
        <f t="shared" si="18"/>
        <v>A13V16</v>
      </c>
      <c r="I231" s="108">
        <f t="shared" si="19"/>
        <v>3</v>
      </c>
    </row>
    <row r="232" spans="1:9" ht="15.75">
      <c r="A232" s="33" t="s">
        <v>118</v>
      </c>
      <c r="B232" s="38" t="str">
        <f>Assets!$B$18</f>
        <v>Networks</v>
      </c>
      <c r="C232" s="114" t="s">
        <v>379</v>
      </c>
      <c r="D232" s="142">
        <v>4</v>
      </c>
      <c r="F232" s="34" t="str">
        <f t="shared" si="21"/>
        <v>V21</v>
      </c>
      <c r="G232" s="34" t="str">
        <f t="shared" si="20"/>
        <v>V21</v>
      </c>
      <c r="H232" s="65" t="str">
        <f t="shared" si="18"/>
        <v>A13V21</v>
      </c>
      <c r="I232" s="108">
        <f t="shared" si="19"/>
        <v>4</v>
      </c>
    </row>
    <row r="233" spans="1:9" ht="24.75" thickBot="1">
      <c r="A233" s="40" t="s">
        <v>118</v>
      </c>
      <c r="B233" s="38" t="str">
        <f>Assets!$B$18</f>
        <v>Networks</v>
      </c>
      <c r="C233" s="114" t="s">
        <v>441</v>
      </c>
      <c r="D233" s="144">
        <v>4</v>
      </c>
      <c r="F233" s="34" t="str">
        <f t="shared" si="21"/>
        <v>V39</v>
      </c>
      <c r="G233" s="34" t="str">
        <f t="shared" si="20"/>
        <v>V39</v>
      </c>
      <c r="H233" s="65" t="str">
        <f t="shared" si="18"/>
        <v>A13V39</v>
      </c>
      <c r="I233" s="108">
        <f t="shared" si="19"/>
        <v>4</v>
      </c>
    </row>
    <row r="234" spans="1:9" ht="36">
      <c r="A234" s="37" t="s">
        <v>122</v>
      </c>
      <c r="B234" s="38" t="str">
        <f>Assets!$B$19</f>
        <v>State databases</v>
      </c>
      <c r="C234" s="113" t="s">
        <v>376</v>
      </c>
      <c r="D234" s="145">
        <v>3</v>
      </c>
      <c r="F234" s="34" t="str">
        <f t="shared" si="21"/>
        <v>V1.</v>
      </c>
      <c r="G234" s="34" t="str">
        <f t="shared" si="20"/>
        <v>V1</v>
      </c>
      <c r="H234" s="65" t="str">
        <f t="shared" si="18"/>
        <v>A14V1</v>
      </c>
      <c r="I234" s="108">
        <f t="shared" si="19"/>
        <v>3</v>
      </c>
    </row>
    <row r="235" spans="1:9" ht="15.75">
      <c r="A235" s="33" t="s">
        <v>122</v>
      </c>
      <c r="B235" s="36" t="str">
        <f>Assets!$B$19</f>
        <v>State databases</v>
      </c>
      <c r="C235" s="114" t="s">
        <v>145</v>
      </c>
      <c r="D235" s="142">
        <v>4</v>
      </c>
      <c r="F235" s="34" t="str">
        <f t="shared" si="21"/>
        <v>V2.</v>
      </c>
      <c r="G235" s="34" t="str">
        <f t="shared" si="20"/>
        <v>V2</v>
      </c>
      <c r="H235" s="65" t="str">
        <f t="shared" si="18"/>
        <v>A14V2</v>
      </c>
      <c r="I235" s="108">
        <f t="shared" si="19"/>
        <v>4</v>
      </c>
    </row>
    <row r="236" spans="1:9" ht="15.75">
      <c r="A236" s="109" t="s">
        <v>122</v>
      </c>
      <c r="B236" s="110" t="str">
        <f>Assets!$B$19</f>
        <v>State databases</v>
      </c>
      <c r="C236" s="115" t="s">
        <v>146</v>
      </c>
      <c r="D236" s="143">
        <v>3</v>
      </c>
      <c r="F236" s="34" t="str">
        <f t="shared" si="21"/>
        <v>V3.</v>
      </c>
      <c r="G236" s="34" t="str">
        <f t="shared" si="20"/>
        <v>V3</v>
      </c>
      <c r="H236" s="65" t="str">
        <f t="shared" si="18"/>
        <v>A14V3</v>
      </c>
      <c r="I236" s="108">
        <f t="shared" si="19"/>
        <v>3</v>
      </c>
    </row>
    <row r="237" spans="1:9" ht="24">
      <c r="A237" s="33" t="s">
        <v>122</v>
      </c>
      <c r="B237" s="36" t="str">
        <f>Assets!$B$19</f>
        <v>State databases</v>
      </c>
      <c r="C237" s="117" t="s">
        <v>374</v>
      </c>
      <c r="D237" s="142">
        <v>3</v>
      </c>
      <c r="F237" s="34" t="str">
        <f t="shared" si="21"/>
        <v>V4.</v>
      </c>
      <c r="G237" s="34" t="str">
        <f t="shared" si="20"/>
        <v>V4</v>
      </c>
      <c r="H237" s="65" t="str">
        <f t="shared" si="18"/>
        <v>A14V4</v>
      </c>
      <c r="I237" s="108">
        <f t="shared" si="19"/>
        <v>3</v>
      </c>
    </row>
    <row r="238" spans="1:9" ht="24">
      <c r="A238" s="33" t="s">
        <v>122</v>
      </c>
      <c r="B238" s="36" t="str">
        <f>Assets!$B$19</f>
        <v>State databases</v>
      </c>
      <c r="C238" s="114" t="s">
        <v>370</v>
      </c>
      <c r="D238" s="142">
        <v>5</v>
      </c>
      <c r="F238" s="34" t="str">
        <f t="shared" si="21"/>
        <v>V7.</v>
      </c>
      <c r="G238" s="34" t="str">
        <f t="shared" si="20"/>
        <v>V7</v>
      </c>
      <c r="H238" s="65" t="str">
        <f t="shared" si="18"/>
        <v>A14V7</v>
      </c>
      <c r="I238" s="108">
        <f t="shared" si="19"/>
        <v>5</v>
      </c>
    </row>
    <row r="239" spans="1:9" ht="15.75">
      <c r="A239" s="33" t="s">
        <v>122</v>
      </c>
      <c r="B239" s="36" t="str">
        <f>Assets!$B$19</f>
        <v>State databases</v>
      </c>
      <c r="C239" s="120" t="s">
        <v>371</v>
      </c>
      <c r="D239" s="142">
        <v>2</v>
      </c>
      <c r="F239" s="34" t="str">
        <f t="shared" si="21"/>
        <v>V8.</v>
      </c>
      <c r="G239" s="34" t="str">
        <f t="shared" si="20"/>
        <v>V8</v>
      </c>
      <c r="H239" s="65" t="str">
        <f t="shared" si="18"/>
        <v>A14V8</v>
      </c>
      <c r="I239" s="108">
        <f t="shared" si="19"/>
        <v>2</v>
      </c>
    </row>
    <row r="240" spans="1:9" ht="24">
      <c r="A240" s="33" t="s">
        <v>122</v>
      </c>
      <c r="B240" s="36" t="str">
        <f>Assets!$B$19</f>
        <v>State databases</v>
      </c>
      <c r="C240" s="115" t="s">
        <v>472</v>
      </c>
      <c r="D240" s="142">
        <v>4</v>
      </c>
      <c r="F240" s="34" t="str">
        <f t="shared" si="21"/>
        <v>V9.</v>
      </c>
      <c r="G240" s="34" t="str">
        <f t="shared" si="20"/>
        <v>V9</v>
      </c>
      <c r="H240" s="65" t="str">
        <f t="shared" si="18"/>
        <v>A14V9</v>
      </c>
      <c r="I240" s="108">
        <f t="shared" si="19"/>
        <v>4</v>
      </c>
    </row>
    <row r="241" spans="1:9" ht="15.75">
      <c r="A241" s="33" t="s">
        <v>122</v>
      </c>
      <c r="B241" s="36" t="str">
        <f>Assets!$B$19</f>
        <v>State databases</v>
      </c>
      <c r="C241" s="120" t="s">
        <v>387</v>
      </c>
      <c r="D241" s="142">
        <v>3</v>
      </c>
      <c r="F241" s="34" t="str">
        <f t="shared" si="21"/>
        <v>V10</v>
      </c>
      <c r="G241" s="34" t="str">
        <f t="shared" si="20"/>
        <v>V10</v>
      </c>
      <c r="H241" s="65" t="str">
        <f t="shared" si="18"/>
        <v>A14V10</v>
      </c>
      <c r="I241" s="108">
        <f t="shared" si="19"/>
        <v>3</v>
      </c>
    </row>
    <row r="242" spans="1:9" ht="15.75">
      <c r="A242" s="33" t="s">
        <v>122</v>
      </c>
      <c r="B242" s="36" t="str">
        <f>Assets!$B$19</f>
        <v>State databases</v>
      </c>
      <c r="C242" s="113" t="s">
        <v>475</v>
      </c>
      <c r="D242" s="142">
        <v>5</v>
      </c>
      <c r="F242" s="34" t="str">
        <f t="shared" si="21"/>
        <v>V18</v>
      </c>
      <c r="G242" s="34" t="str">
        <f t="shared" si="20"/>
        <v>V18</v>
      </c>
      <c r="H242" s="65" t="str">
        <f t="shared" si="18"/>
        <v>A14V18</v>
      </c>
      <c r="I242" s="108">
        <f t="shared" ref="I242:I279" si="22">D242</f>
        <v>5</v>
      </c>
    </row>
    <row r="243" spans="1:9" ht="24">
      <c r="A243" s="33" t="s">
        <v>122</v>
      </c>
      <c r="B243" s="36" t="str">
        <f>Assets!$B$19</f>
        <v>State databases</v>
      </c>
      <c r="C243" s="113" t="s">
        <v>476</v>
      </c>
      <c r="D243" s="142">
        <v>4</v>
      </c>
      <c r="F243" s="34" t="str">
        <f t="shared" si="21"/>
        <v>V19</v>
      </c>
      <c r="G243" s="34" t="str">
        <f t="shared" si="20"/>
        <v>V19</v>
      </c>
      <c r="H243" s="65" t="str">
        <f t="shared" si="18"/>
        <v>A14V19</v>
      </c>
      <c r="I243" s="108">
        <f t="shared" si="22"/>
        <v>4</v>
      </c>
    </row>
    <row r="244" spans="1:9" ht="15.75">
      <c r="A244" s="33" t="s">
        <v>122</v>
      </c>
      <c r="B244" s="36" t="str">
        <f>Assets!$B$19</f>
        <v>State databases</v>
      </c>
      <c r="C244" s="114" t="s">
        <v>471</v>
      </c>
      <c r="D244" s="142">
        <v>5</v>
      </c>
      <c r="F244" s="34" t="str">
        <f t="shared" si="21"/>
        <v>V20</v>
      </c>
      <c r="G244" s="34" t="str">
        <f t="shared" si="20"/>
        <v>V20</v>
      </c>
      <c r="H244" s="65" t="str">
        <f t="shared" si="18"/>
        <v>A14V20</v>
      </c>
      <c r="I244" s="108">
        <f t="shared" si="22"/>
        <v>5</v>
      </c>
    </row>
    <row r="245" spans="1:9" ht="24">
      <c r="A245" s="33" t="s">
        <v>122</v>
      </c>
      <c r="B245" s="36" t="str">
        <f>Assets!$B$19</f>
        <v>State databases</v>
      </c>
      <c r="C245" s="114" t="s">
        <v>380</v>
      </c>
      <c r="D245" s="142">
        <v>2</v>
      </c>
      <c r="F245" s="34" t="str">
        <f t="shared" si="21"/>
        <v>V28</v>
      </c>
      <c r="G245" s="34" t="str">
        <f t="shared" si="20"/>
        <v>V28</v>
      </c>
      <c r="H245" s="65" t="str">
        <f t="shared" si="18"/>
        <v>A14V28</v>
      </c>
      <c r="I245" s="108">
        <f t="shared" si="22"/>
        <v>2</v>
      </c>
    </row>
    <row r="246" spans="1:9" ht="15.75">
      <c r="A246" s="33" t="s">
        <v>122</v>
      </c>
      <c r="B246" s="36" t="str">
        <f>Assets!$B$19</f>
        <v>State databases</v>
      </c>
      <c r="C246" s="114" t="s">
        <v>385</v>
      </c>
      <c r="D246" s="142">
        <v>4</v>
      </c>
      <c r="F246" s="34" t="str">
        <f t="shared" si="21"/>
        <v>V35</v>
      </c>
      <c r="G246" s="34" t="str">
        <f t="shared" si="20"/>
        <v>V35</v>
      </c>
      <c r="H246" s="65" t="str">
        <f t="shared" si="18"/>
        <v>A14V35</v>
      </c>
      <c r="I246" s="108">
        <f t="shared" si="22"/>
        <v>4</v>
      </c>
    </row>
    <row r="247" spans="1:9" ht="24">
      <c r="A247" s="33" t="s">
        <v>122</v>
      </c>
      <c r="B247" s="36" t="str">
        <f>Assets!$B$19</f>
        <v>State databases</v>
      </c>
      <c r="C247" s="114" t="s">
        <v>381</v>
      </c>
      <c r="D247" s="142">
        <v>4</v>
      </c>
      <c r="F247" s="34" t="str">
        <f t="shared" si="21"/>
        <v>V36</v>
      </c>
      <c r="G247" s="34" t="str">
        <f t="shared" si="20"/>
        <v>V36</v>
      </c>
      <c r="H247" s="65" t="str">
        <f t="shared" si="18"/>
        <v>A14V36</v>
      </c>
      <c r="I247" s="108">
        <f t="shared" si="22"/>
        <v>4</v>
      </c>
    </row>
    <row r="248" spans="1:9" ht="15.75">
      <c r="A248" s="33" t="s">
        <v>122</v>
      </c>
      <c r="B248" s="227" t="s">
        <v>123</v>
      </c>
      <c r="C248" s="115" t="s">
        <v>477</v>
      </c>
      <c r="D248" s="143">
        <v>4</v>
      </c>
      <c r="F248" s="34" t="str">
        <f>LEFT(C248,3)</f>
        <v>V40</v>
      </c>
      <c r="G248" s="34" t="str">
        <f>SUBSTITUTE(F248,".","")</f>
        <v>V40</v>
      </c>
      <c r="H248" s="65" t="str">
        <f t="shared" si="18"/>
        <v>A14V40</v>
      </c>
      <c r="I248" s="108">
        <f t="shared" si="22"/>
        <v>4</v>
      </c>
    </row>
    <row r="249" spans="1:9" ht="15.75">
      <c r="A249" s="33" t="s">
        <v>122</v>
      </c>
      <c r="B249" s="227" t="s">
        <v>123</v>
      </c>
      <c r="C249" s="115" t="s">
        <v>473</v>
      </c>
      <c r="D249" s="143">
        <v>5</v>
      </c>
      <c r="F249" s="34" t="str">
        <f>LEFT(C249,3)</f>
        <v>V41</v>
      </c>
      <c r="G249" s="34" t="str">
        <f>SUBSTITUTE(F249,".","")</f>
        <v>V41</v>
      </c>
      <c r="H249" s="65" t="str">
        <f t="shared" si="18"/>
        <v>A14V41</v>
      </c>
      <c r="I249" s="108">
        <f t="shared" si="22"/>
        <v>5</v>
      </c>
    </row>
    <row r="250" spans="1:9" ht="24">
      <c r="A250" s="33" t="s">
        <v>122</v>
      </c>
      <c r="B250" s="234" t="s">
        <v>123</v>
      </c>
      <c r="C250" s="117" t="s">
        <v>474</v>
      </c>
      <c r="D250" s="237">
        <v>5</v>
      </c>
      <c r="F250" s="34" t="str">
        <f>LEFT(C250,3)</f>
        <v>V42</v>
      </c>
      <c r="G250" s="34" t="str">
        <f>SUBSTITUTE(F250,".","")</f>
        <v>V42</v>
      </c>
      <c r="H250" s="65" t="str">
        <f t="shared" si="18"/>
        <v>A14V42</v>
      </c>
      <c r="I250" s="108">
        <f t="shared" si="22"/>
        <v>5</v>
      </c>
    </row>
    <row r="251" spans="1:9" ht="16.5" thickBot="1">
      <c r="A251" s="40" t="s">
        <v>122</v>
      </c>
      <c r="B251" s="41" t="str">
        <f>Assets!$B$19</f>
        <v>State databases</v>
      </c>
      <c r="C251" s="236" t="s">
        <v>382</v>
      </c>
      <c r="D251" s="144">
        <v>4</v>
      </c>
      <c r="F251" s="34" t="str">
        <f t="shared" si="21"/>
        <v>V38</v>
      </c>
      <c r="G251" s="34" t="str">
        <f t="shared" si="20"/>
        <v>V38</v>
      </c>
      <c r="H251" s="65" t="str">
        <f t="shared" si="18"/>
        <v>A14V38</v>
      </c>
      <c r="I251" s="108">
        <f t="shared" si="22"/>
        <v>4</v>
      </c>
    </row>
    <row r="252" spans="1:9" ht="36">
      <c r="A252" s="37" t="s">
        <v>126</v>
      </c>
      <c r="B252" s="38" t="str">
        <f>Assets!$B$20</f>
        <v>Commercial and other databases</v>
      </c>
      <c r="C252" s="113" t="s">
        <v>376</v>
      </c>
      <c r="D252" s="145">
        <v>3</v>
      </c>
      <c r="F252" s="34" t="str">
        <f t="shared" si="21"/>
        <v>V1.</v>
      </c>
      <c r="G252" s="34" t="str">
        <f t="shared" si="20"/>
        <v>V1</v>
      </c>
      <c r="H252" s="65" t="str">
        <f t="shared" si="18"/>
        <v>A15V1</v>
      </c>
      <c r="I252" s="108">
        <f t="shared" si="22"/>
        <v>3</v>
      </c>
    </row>
    <row r="253" spans="1:9" ht="15.75">
      <c r="A253" s="37" t="s">
        <v>126</v>
      </c>
      <c r="B253" s="38" t="str">
        <f>Assets!$B$20</f>
        <v>Commercial and other databases</v>
      </c>
      <c r="C253" s="114" t="s">
        <v>145</v>
      </c>
      <c r="D253" s="142">
        <v>4</v>
      </c>
      <c r="F253" s="34" t="str">
        <f t="shared" si="21"/>
        <v>V2.</v>
      </c>
      <c r="G253" s="34" t="str">
        <f t="shared" si="20"/>
        <v>V2</v>
      </c>
      <c r="H253" s="65" t="str">
        <f t="shared" si="18"/>
        <v>A15V2</v>
      </c>
      <c r="I253" s="108">
        <f t="shared" si="22"/>
        <v>4</v>
      </c>
    </row>
    <row r="254" spans="1:9" ht="15.75">
      <c r="A254" s="33" t="s">
        <v>126</v>
      </c>
      <c r="B254" s="36" t="str">
        <f>Assets!$B$20</f>
        <v>Commercial and other databases</v>
      </c>
      <c r="C254" s="115" t="s">
        <v>146</v>
      </c>
      <c r="D254" s="143">
        <v>3</v>
      </c>
      <c r="F254" s="34" t="str">
        <f t="shared" si="21"/>
        <v>V3.</v>
      </c>
      <c r="G254" s="34" t="str">
        <f t="shared" si="20"/>
        <v>V3</v>
      </c>
      <c r="H254" s="65" t="str">
        <f t="shared" si="18"/>
        <v>A15V3</v>
      </c>
      <c r="I254" s="108">
        <f t="shared" si="22"/>
        <v>3</v>
      </c>
    </row>
    <row r="255" spans="1:9" ht="24">
      <c r="A255" s="33" t="s">
        <v>126</v>
      </c>
      <c r="B255" s="36" t="str">
        <f>Assets!$B$20</f>
        <v>Commercial and other databases</v>
      </c>
      <c r="C255" s="117" t="s">
        <v>374</v>
      </c>
      <c r="D255" s="142">
        <v>3</v>
      </c>
      <c r="F255" s="34" t="str">
        <f t="shared" si="21"/>
        <v>V4.</v>
      </c>
      <c r="G255" s="34" t="str">
        <f t="shared" si="20"/>
        <v>V4</v>
      </c>
      <c r="H255" s="65" t="str">
        <f t="shared" si="18"/>
        <v>A15V4</v>
      </c>
      <c r="I255" s="108">
        <f t="shared" si="22"/>
        <v>3</v>
      </c>
    </row>
    <row r="256" spans="1:9" ht="24">
      <c r="A256" s="33" t="s">
        <v>126</v>
      </c>
      <c r="B256" s="36" t="str">
        <f>Assets!$B$20</f>
        <v>Commercial and other databases</v>
      </c>
      <c r="C256" s="114" t="s">
        <v>370</v>
      </c>
      <c r="D256" s="142">
        <v>4</v>
      </c>
      <c r="F256" s="34" t="str">
        <f t="shared" si="21"/>
        <v>V7.</v>
      </c>
      <c r="G256" s="34" t="str">
        <f t="shared" si="20"/>
        <v>V7</v>
      </c>
      <c r="H256" s="65" t="str">
        <f t="shared" si="18"/>
        <v>A15V7</v>
      </c>
      <c r="I256" s="108">
        <f t="shared" si="22"/>
        <v>4</v>
      </c>
    </row>
    <row r="257" spans="1:9" ht="15.75">
      <c r="A257" s="33" t="s">
        <v>126</v>
      </c>
      <c r="B257" s="36" t="str">
        <f>Assets!$B$20</f>
        <v>Commercial and other databases</v>
      </c>
      <c r="C257" s="120" t="s">
        <v>371</v>
      </c>
      <c r="D257" s="142">
        <v>2</v>
      </c>
      <c r="F257" s="34" t="str">
        <f t="shared" si="21"/>
        <v>V8.</v>
      </c>
      <c r="G257" s="34" t="str">
        <f t="shared" si="20"/>
        <v>V8</v>
      </c>
      <c r="H257" s="65" t="str">
        <f t="shared" si="18"/>
        <v>A15V8</v>
      </c>
      <c r="I257" s="108">
        <f t="shared" si="22"/>
        <v>2</v>
      </c>
    </row>
    <row r="258" spans="1:9" ht="24">
      <c r="A258" s="33" t="s">
        <v>126</v>
      </c>
      <c r="B258" s="36" t="str">
        <f>Assets!$B$20</f>
        <v>Commercial and other databases</v>
      </c>
      <c r="C258" s="115" t="s">
        <v>472</v>
      </c>
      <c r="D258" s="142">
        <v>4</v>
      </c>
      <c r="F258" s="34" t="str">
        <f t="shared" si="21"/>
        <v>V9.</v>
      </c>
      <c r="G258" s="34" t="str">
        <f t="shared" si="20"/>
        <v>V9</v>
      </c>
      <c r="H258" s="65" t="str">
        <f t="shared" si="18"/>
        <v>A15V9</v>
      </c>
      <c r="I258" s="108">
        <f t="shared" si="22"/>
        <v>4</v>
      </c>
    </row>
    <row r="259" spans="1:9" ht="15.75">
      <c r="A259" s="33" t="s">
        <v>126</v>
      </c>
      <c r="B259" s="36" t="str">
        <f>Assets!$B$20</f>
        <v>Commercial and other databases</v>
      </c>
      <c r="C259" s="120" t="s">
        <v>387</v>
      </c>
      <c r="D259" s="142">
        <v>3</v>
      </c>
      <c r="F259" s="34" t="str">
        <f t="shared" si="21"/>
        <v>V10</v>
      </c>
      <c r="G259" s="34" t="str">
        <f t="shared" si="20"/>
        <v>V10</v>
      </c>
      <c r="H259" s="65" t="str">
        <f t="shared" si="18"/>
        <v>A15V10</v>
      </c>
      <c r="I259" s="108">
        <f t="shared" si="22"/>
        <v>3</v>
      </c>
    </row>
    <row r="260" spans="1:9" ht="15.75">
      <c r="A260" s="33" t="s">
        <v>126</v>
      </c>
      <c r="B260" s="36" t="str">
        <f>Assets!$B$20</f>
        <v>Commercial and other databases</v>
      </c>
      <c r="C260" s="113" t="s">
        <v>475</v>
      </c>
      <c r="D260" s="142">
        <v>5</v>
      </c>
      <c r="F260" s="34" t="str">
        <f t="shared" si="21"/>
        <v>V18</v>
      </c>
      <c r="G260" s="34" t="str">
        <f t="shared" si="20"/>
        <v>V18</v>
      </c>
      <c r="H260" s="65" t="str">
        <f t="shared" ref="H260:H320" si="23">CONCATENATE(A260,G260)</f>
        <v>A15V18</v>
      </c>
      <c r="I260" s="108">
        <f t="shared" si="22"/>
        <v>5</v>
      </c>
    </row>
    <row r="261" spans="1:9" ht="24">
      <c r="A261" s="37" t="s">
        <v>126</v>
      </c>
      <c r="B261" s="38" t="str">
        <f>Assets!$B$20</f>
        <v>Commercial and other databases</v>
      </c>
      <c r="C261" s="113" t="s">
        <v>476</v>
      </c>
      <c r="D261" s="142">
        <v>4</v>
      </c>
      <c r="F261" s="34" t="str">
        <f t="shared" si="21"/>
        <v>V19</v>
      </c>
      <c r="G261" s="34" t="str">
        <f t="shared" si="20"/>
        <v>V19</v>
      </c>
      <c r="H261" s="65" t="str">
        <f t="shared" si="23"/>
        <v>A15V19</v>
      </c>
      <c r="I261" s="108">
        <f t="shared" si="22"/>
        <v>4</v>
      </c>
    </row>
    <row r="262" spans="1:9" ht="60">
      <c r="A262" s="33" t="s">
        <v>126</v>
      </c>
      <c r="B262" s="36" t="str">
        <f>Assets!$B$20</f>
        <v>Commercial and other databases</v>
      </c>
      <c r="C262" s="114" t="s">
        <v>383</v>
      </c>
      <c r="D262" s="142">
        <v>5</v>
      </c>
      <c r="F262" s="34" t="str">
        <f t="shared" si="21"/>
        <v>V20</v>
      </c>
      <c r="G262" s="34" t="str">
        <f t="shared" si="20"/>
        <v>V20</v>
      </c>
      <c r="H262" s="65" t="str">
        <f t="shared" si="23"/>
        <v>A15V20</v>
      </c>
      <c r="I262" s="108">
        <f t="shared" si="22"/>
        <v>5</v>
      </c>
    </row>
    <row r="263" spans="1:9" ht="24">
      <c r="A263" s="33" t="s">
        <v>126</v>
      </c>
      <c r="B263" s="36" t="str">
        <f>Assets!$B$20</f>
        <v>Commercial and other databases</v>
      </c>
      <c r="C263" s="114" t="s">
        <v>380</v>
      </c>
      <c r="D263" s="142">
        <v>2</v>
      </c>
      <c r="F263" s="34" t="str">
        <f t="shared" si="21"/>
        <v>V28</v>
      </c>
      <c r="G263" s="34" t="str">
        <f t="shared" si="20"/>
        <v>V28</v>
      </c>
      <c r="H263" s="65" t="str">
        <f t="shared" si="23"/>
        <v>A15V28</v>
      </c>
      <c r="I263" s="108">
        <f t="shared" si="22"/>
        <v>2</v>
      </c>
    </row>
    <row r="264" spans="1:9" ht="15.75">
      <c r="A264" s="33" t="s">
        <v>126</v>
      </c>
      <c r="B264" s="36" t="str">
        <f>Assets!$B$20</f>
        <v>Commercial and other databases</v>
      </c>
      <c r="C264" s="114" t="s">
        <v>385</v>
      </c>
      <c r="D264" s="142">
        <v>4</v>
      </c>
      <c r="F264" s="34" t="str">
        <f t="shared" si="21"/>
        <v>V35</v>
      </c>
      <c r="G264" s="34" t="str">
        <f t="shared" si="20"/>
        <v>V35</v>
      </c>
      <c r="H264" s="65" t="str">
        <f t="shared" si="23"/>
        <v>A15V35</v>
      </c>
      <c r="I264" s="108">
        <f t="shared" si="22"/>
        <v>4</v>
      </c>
    </row>
    <row r="265" spans="1:9" ht="24">
      <c r="A265" s="37" t="s">
        <v>126</v>
      </c>
      <c r="B265" s="38" t="str">
        <f>Assets!$B$20</f>
        <v>Commercial and other databases</v>
      </c>
      <c r="C265" s="115" t="s">
        <v>381</v>
      </c>
      <c r="D265" s="143">
        <v>4</v>
      </c>
      <c r="F265" s="34" t="str">
        <f t="shared" si="21"/>
        <v>V36</v>
      </c>
      <c r="G265" s="34" t="str">
        <f t="shared" si="20"/>
        <v>V36</v>
      </c>
      <c r="H265" s="65" t="str">
        <f t="shared" si="23"/>
        <v>A15V36</v>
      </c>
      <c r="I265" s="108">
        <f t="shared" si="22"/>
        <v>4</v>
      </c>
    </row>
    <row r="266" spans="1:9" ht="15.75">
      <c r="A266" s="37" t="s">
        <v>126</v>
      </c>
      <c r="B266" s="227" t="s">
        <v>127</v>
      </c>
      <c r="C266" s="115" t="s">
        <v>477</v>
      </c>
      <c r="D266" s="143">
        <v>4</v>
      </c>
      <c r="F266" s="34" t="str">
        <f>LEFT(C266,3)</f>
        <v>V40</v>
      </c>
      <c r="G266" s="34" t="str">
        <f>SUBSTITUTE(F266,".","")</f>
        <v>V40</v>
      </c>
      <c r="H266" s="65" t="str">
        <f t="shared" si="23"/>
        <v>A15V40</v>
      </c>
      <c r="I266" s="108">
        <f t="shared" si="22"/>
        <v>4</v>
      </c>
    </row>
    <row r="267" spans="1:9" ht="15.75">
      <c r="A267" s="37" t="s">
        <v>126</v>
      </c>
      <c r="B267" s="227" t="s">
        <v>127</v>
      </c>
      <c r="C267" s="115" t="s">
        <v>473</v>
      </c>
      <c r="D267" s="143">
        <v>4</v>
      </c>
      <c r="F267" s="34" t="str">
        <f>LEFT(C267,3)</f>
        <v>V41</v>
      </c>
      <c r="G267" s="34" t="str">
        <f>SUBSTITUTE(F267,".","")</f>
        <v>V41</v>
      </c>
      <c r="H267" s="65" t="str">
        <f t="shared" si="23"/>
        <v>A15V41</v>
      </c>
      <c r="I267" s="108">
        <f t="shared" si="22"/>
        <v>4</v>
      </c>
    </row>
    <row r="268" spans="1:9" ht="24">
      <c r="A268" s="37" t="s">
        <v>126</v>
      </c>
      <c r="B268" s="227" t="s">
        <v>127</v>
      </c>
      <c r="C268" s="117" t="s">
        <v>474</v>
      </c>
      <c r="D268" s="143">
        <v>4</v>
      </c>
      <c r="F268" s="34" t="str">
        <f>LEFT(C268,3)</f>
        <v>V42</v>
      </c>
      <c r="G268" s="34" t="str">
        <f>SUBSTITUTE(F268,".","")</f>
        <v>V42</v>
      </c>
      <c r="H268" s="65" t="str">
        <f t="shared" si="23"/>
        <v>A15V42</v>
      </c>
      <c r="I268" s="108">
        <f t="shared" si="22"/>
        <v>4</v>
      </c>
    </row>
    <row r="269" spans="1:9" ht="16.5" thickBot="1">
      <c r="A269" s="40" t="s">
        <v>126</v>
      </c>
      <c r="B269" s="111" t="str">
        <f>Assets!$B$20</f>
        <v>Commercial and other databases</v>
      </c>
      <c r="C269" s="116" t="s">
        <v>382</v>
      </c>
      <c r="D269" s="144">
        <v>4</v>
      </c>
      <c r="F269" s="34" t="str">
        <f t="shared" si="21"/>
        <v>V38</v>
      </c>
      <c r="G269" s="34" t="str">
        <f t="shared" si="20"/>
        <v>V38</v>
      </c>
      <c r="H269" s="65" t="str">
        <f t="shared" si="23"/>
        <v>A15V38</v>
      </c>
      <c r="I269" s="108">
        <f t="shared" si="22"/>
        <v>4</v>
      </c>
    </row>
    <row r="270" spans="1:9" ht="24">
      <c r="A270" s="37" t="s">
        <v>129</v>
      </c>
      <c r="B270" s="38" t="str">
        <f>Assets!$B$21</f>
        <v>Temporary  handset airport guides</v>
      </c>
      <c r="C270" s="113" t="s">
        <v>374</v>
      </c>
      <c r="D270" s="145">
        <v>4</v>
      </c>
      <c r="F270" s="34" t="str">
        <f t="shared" si="21"/>
        <v>V4.</v>
      </c>
      <c r="G270" s="34" t="str">
        <f t="shared" si="20"/>
        <v>V4</v>
      </c>
      <c r="H270" s="65" t="str">
        <f t="shared" si="23"/>
        <v>A16V4</v>
      </c>
      <c r="I270" s="108">
        <f t="shared" si="22"/>
        <v>4</v>
      </c>
    </row>
    <row r="271" spans="1:9" ht="15.75">
      <c r="A271" s="33" t="s">
        <v>129</v>
      </c>
      <c r="B271" s="36" t="str">
        <f>Assets!$B$21</f>
        <v>Temporary  handset airport guides</v>
      </c>
      <c r="C271" s="114" t="s">
        <v>375</v>
      </c>
      <c r="D271" s="142">
        <v>2</v>
      </c>
      <c r="F271" s="34" t="str">
        <f t="shared" si="21"/>
        <v>V5.</v>
      </c>
      <c r="G271" s="34" t="str">
        <f t="shared" si="20"/>
        <v>V5</v>
      </c>
      <c r="H271" s="65" t="str">
        <f t="shared" si="23"/>
        <v>A16V5</v>
      </c>
      <c r="I271" s="108">
        <f t="shared" si="22"/>
        <v>2</v>
      </c>
    </row>
    <row r="272" spans="1:9" ht="15.75">
      <c r="A272" s="33" t="s">
        <v>129</v>
      </c>
      <c r="B272" s="36" t="str">
        <f>Assets!$B$21</f>
        <v>Temporary  handset airport guides</v>
      </c>
      <c r="C272" s="114" t="s">
        <v>373</v>
      </c>
      <c r="D272" s="142">
        <v>2</v>
      </c>
      <c r="F272" s="34" t="str">
        <f t="shared" si="21"/>
        <v>V6.</v>
      </c>
      <c r="G272" s="34" t="str">
        <f t="shared" si="20"/>
        <v>V6</v>
      </c>
      <c r="H272" s="65" t="str">
        <f t="shared" si="23"/>
        <v>A16V6</v>
      </c>
      <c r="I272" s="108">
        <f t="shared" si="22"/>
        <v>2</v>
      </c>
    </row>
    <row r="273" spans="1:9" ht="15.75">
      <c r="A273" s="33" t="s">
        <v>129</v>
      </c>
      <c r="B273" s="36" t="str">
        <f>Assets!$B$21</f>
        <v>Temporary  handset airport guides</v>
      </c>
      <c r="C273" s="114" t="s">
        <v>377</v>
      </c>
      <c r="D273" s="142">
        <v>3</v>
      </c>
      <c r="F273" s="34" t="str">
        <f t="shared" si="21"/>
        <v>V14</v>
      </c>
      <c r="G273" s="34" t="str">
        <f t="shared" si="20"/>
        <v>V14</v>
      </c>
      <c r="H273" s="65" t="str">
        <f t="shared" si="23"/>
        <v>A16V14</v>
      </c>
      <c r="I273" s="108">
        <f t="shared" si="22"/>
        <v>3</v>
      </c>
    </row>
    <row r="274" spans="1:9" ht="15.75">
      <c r="A274" s="33" t="s">
        <v>129</v>
      </c>
      <c r="B274" s="36" t="str">
        <f>Assets!$B$21</f>
        <v>Temporary  handset airport guides</v>
      </c>
      <c r="C274" s="117" t="s">
        <v>384</v>
      </c>
      <c r="D274" s="142">
        <v>2</v>
      </c>
      <c r="F274" s="34" t="str">
        <f t="shared" si="21"/>
        <v>V15</v>
      </c>
      <c r="G274" s="34" t="str">
        <f t="shared" si="20"/>
        <v>V15</v>
      </c>
      <c r="H274" s="65" t="str">
        <f t="shared" si="23"/>
        <v>A16V15</v>
      </c>
      <c r="I274" s="108">
        <f t="shared" si="22"/>
        <v>2</v>
      </c>
    </row>
    <row r="275" spans="1:9" ht="24">
      <c r="A275" s="33" t="s">
        <v>129</v>
      </c>
      <c r="B275" s="36" t="str">
        <f>Assets!$B$21</f>
        <v>Temporary  handset airport guides</v>
      </c>
      <c r="C275" s="117" t="s">
        <v>392</v>
      </c>
      <c r="D275" s="146">
        <v>2</v>
      </c>
      <c r="F275" s="34" t="str">
        <f t="shared" si="21"/>
        <v>V24</v>
      </c>
      <c r="G275" s="34" t="str">
        <f t="shared" si="20"/>
        <v>V24</v>
      </c>
      <c r="H275" s="65" t="str">
        <f t="shared" si="23"/>
        <v>A16V24</v>
      </c>
      <c r="I275" s="108">
        <f t="shared" si="22"/>
        <v>2</v>
      </c>
    </row>
    <row r="276" spans="1:9" ht="24.75" thickBot="1">
      <c r="A276" s="40" t="s">
        <v>129</v>
      </c>
      <c r="B276" s="41" t="str">
        <f>Assets!$B$21</f>
        <v>Temporary  handset airport guides</v>
      </c>
      <c r="C276" s="118" t="s">
        <v>400</v>
      </c>
      <c r="D276" s="144">
        <v>1</v>
      </c>
      <c r="F276" s="34" t="str">
        <f t="shared" si="21"/>
        <v>V32</v>
      </c>
      <c r="G276" s="34" t="str">
        <f t="shared" si="20"/>
        <v>V32</v>
      </c>
      <c r="H276" s="65" t="str">
        <f t="shared" si="23"/>
        <v>A16V32</v>
      </c>
      <c r="I276" s="108">
        <f t="shared" si="22"/>
        <v>1</v>
      </c>
    </row>
    <row r="277" spans="1:9" ht="15.75">
      <c r="A277" s="37" t="s">
        <v>133</v>
      </c>
      <c r="B277" s="38" t="str">
        <f>Assets!$B$22</f>
        <v xml:space="preserve">Luggage and goods  </v>
      </c>
      <c r="C277" s="113" t="s">
        <v>390</v>
      </c>
      <c r="D277" s="145">
        <v>3</v>
      </c>
      <c r="F277" s="34" t="str">
        <f t="shared" si="21"/>
        <v>V13</v>
      </c>
      <c r="G277" s="34" t="str">
        <f t="shared" si="20"/>
        <v>V13</v>
      </c>
      <c r="H277" s="65" t="str">
        <f t="shared" si="23"/>
        <v>A17V13</v>
      </c>
      <c r="I277" s="108">
        <f t="shared" si="22"/>
        <v>3</v>
      </c>
    </row>
    <row r="278" spans="1:9" ht="15.75">
      <c r="A278" s="37" t="s">
        <v>133</v>
      </c>
      <c r="B278" s="36" t="str">
        <f>Assets!$B$22</f>
        <v xml:space="preserve">Luggage and goods  </v>
      </c>
      <c r="C278" s="113" t="s">
        <v>389</v>
      </c>
      <c r="D278" s="145">
        <v>2</v>
      </c>
      <c r="F278" s="34" t="str">
        <f t="shared" si="21"/>
        <v>V22</v>
      </c>
      <c r="G278" s="34" t="str">
        <f t="shared" si="20"/>
        <v>V22</v>
      </c>
      <c r="H278" s="65" t="str">
        <f t="shared" si="23"/>
        <v>A17V22</v>
      </c>
      <c r="I278" s="108">
        <f t="shared" si="22"/>
        <v>2</v>
      </c>
    </row>
    <row r="279" spans="1:9" ht="24">
      <c r="A279" s="37" t="s">
        <v>133</v>
      </c>
      <c r="B279" s="36" t="str">
        <f>Assets!$B$22</f>
        <v xml:space="preserve">Luggage and goods  </v>
      </c>
      <c r="C279" s="113" t="s">
        <v>392</v>
      </c>
      <c r="D279" s="145">
        <v>3</v>
      </c>
      <c r="F279" s="34" t="str">
        <f t="shared" si="21"/>
        <v>V24</v>
      </c>
      <c r="G279" s="34" t="str">
        <f t="shared" si="20"/>
        <v>V24</v>
      </c>
      <c r="H279" s="65" t="str">
        <f t="shared" si="23"/>
        <v>A17V24</v>
      </c>
      <c r="I279" s="108">
        <f t="shared" si="22"/>
        <v>3</v>
      </c>
    </row>
    <row r="280" spans="1:9" ht="15.75">
      <c r="A280" s="37" t="s">
        <v>133</v>
      </c>
      <c r="B280" s="36" t="str">
        <f>Assets!$B$22</f>
        <v xml:space="preserve">Luggage and goods  </v>
      </c>
      <c r="C280" s="113" t="s">
        <v>388</v>
      </c>
      <c r="D280" s="145">
        <v>2</v>
      </c>
      <c r="F280" s="34" t="str">
        <f t="shared" si="21"/>
        <v>V25</v>
      </c>
      <c r="G280" s="34" t="str">
        <f t="shared" si="20"/>
        <v>V25</v>
      </c>
      <c r="H280" s="65" t="str">
        <f t="shared" si="23"/>
        <v>A17V25</v>
      </c>
      <c r="I280" s="108">
        <f t="shared" ref="I280:I311" si="24">D280</f>
        <v>2</v>
      </c>
    </row>
    <row r="281" spans="1:9" ht="16.5" thickBot="1">
      <c r="A281" s="40" t="s">
        <v>133</v>
      </c>
      <c r="B281" s="41" t="str">
        <f>Assets!$B$22</f>
        <v xml:space="preserve">Luggage and goods  </v>
      </c>
      <c r="C281" s="116" t="s">
        <v>393</v>
      </c>
      <c r="D281" s="144">
        <v>2</v>
      </c>
      <c r="F281" s="34" t="str">
        <f t="shared" si="21"/>
        <v>V26</v>
      </c>
      <c r="G281" s="34" t="str">
        <f t="shared" si="20"/>
        <v>V26</v>
      </c>
      <c r="H281" s="65" t="str">
        <f t="shared" si="23"/>
        <v>A17V26</v>
      </c>
      <c r="I281" s="108">
        <f t="shared" si="24"/>
        <v>2</v>
      </c>
    </row>
    <row r="282" spans="1:9" ht="36">
      <c r="A282" s="37" t="s">
        <v>137</v>
      </c>
      <c r="B282" s="38" t="str">
        <f>Assets!$B$23</f>
        <v>Check-in infrastructure</v>
      </c>
      <c r="C282" s="113" t="s">
        <v>376</v>
      </c>
      <c r="D282" s="145">
        <v>3</v>
      </c>
      <c r="F282" s="34" t="str">
        <f t="shared" si="21"/>
        <v>V1.</v>
      </c>
      <c r="G282" s="34" t="str">
        <f t="shared" si="20"/>
        <v>V1</v>
      </c>
      <c r="H282" s="65" t="str">
        <f t="shared" si="23"/>
        <v>A18V1</v>
      </c>
      <c r="I282" s="108">
        <f t="shared" si="24"/>
        <v>3</v>
      </c>
    </row>
    <row r="283" spans="1:9" ht="15.75">
      <c r="A283" s="37" t="s">
        <v>137</v>
      </c>
      <c r="B283" s="36" t="str">
        <f>Assets!$B$23</f>
        <v>Check-in infrastructure</v>
      </c>
      <c r="C283" s="114" t="s">
        <v>145</v>
      </c>
      <c r="D283" s="145">
        <v>4</v>
      </c>
      <c r="F283" s="34" t="str">
        <f t="shared" si="21"/>
        <v>V2.</v>
      </c>
      <c r="G283" s="34" t="str">
        <f t="shared" si="20"/>
        <v>V2</v>
      </c>
      <c r="H283" s="65" t="str">
        <f t="shared" si="23"/>
        <v>A18V2</v>
      </c>
      <c r="I283" s="108">
        <f t="shared" si="24"/>
        <v>4</v>
      </c>
    </row>
    <row r="284" spans="1:9" ht="15.75">
      <c r="A284" s="37" t="s">
        <v>137</v>
      </c>
      <c r="B284" s="36" t="str">
        <f>Assets!$B$23</f>
        <v>Check-in infrastructure</v>
      </c>
      <c r="C284" s="114" t="s">
        <v>146</v>
      </c>
      <c r="D284" s="145">
        <v>3</v>
      </c>
      <c r="F284" s="34" t="str">
        <f t="shared" si="21"/>
        <v>V3.</v>
      </c>
      <c r="G284" s="34" t="str">
        <f t="shared" si="20"/>
        <v>V3</v>
      </c>
      <c r="H284" s="65" t="str">
        <f t="shared" si="23"/>
        <v>A18V3</v>
      </c>
      <c r="I284" s="108">
        <f t="shared" si="24"/>
        <v>3</v>
      </c>
    </row>
    <row r="285" spans="1:9" ht="24">
      <c r="A285" s="37" t="s">
        <v>137</v>
      </c>
      <c r="B285" s="36" t="str">
        <f>Assets!$B$23</f>
        <v>Check-in infrastructure</v>
      </c>
      <c r="C285" s="114" t="s">
        <v>374</v>
      </c>
      <c r="D285" s="145">
        <v>3</v>
      </c>
      <c r="F285" s="34" t="str">
        <f t="shared" si="21"/>
        <v>V4.</v>
      </c>
      <c r="G285" s="34" t="str">
        <f t="shared" si="20"/>
        <v>V4</v>
      </c>
      <c r="H285" s="65" t="str">
        <f t="shared" si="23"/>
        <v>A18V4</v>
      </c>
      <c r="I285" s="108">
        <f t="shared" si="24"/>
        <v>3</v>
      </c>
    </row>
    <row r="286" spans="1:9" ht="15.75">
      <c r="A286" s="37" t="s">
        <v>137</v>
      </c>
      <c r="B286" s="36" t="str">
        <f>Assets!$B$23</f>
        <v>Check-in infrastructure</v>
      </c>
      <c r="C286" s="114" t="s">
        <v>375</v>
      </c>
      <c r="D286" s="145">
        <v>4</v>
      </c>
      <c r="F286" s="34" t="str">
        <f t="shared" si="21"/>
        <v>V5.</v>
      </c>
      <c r="G286" s="34" t="str">
        <f t="shared" si="20"/>
        <v>V5</v>
      </c>
      <c r="H286" s="65" t="str">
        <f t="shared" si="23"/>
        <v>A18V5</v>
      </c>
      <c r="I286" s="108">
        <f t="shared" si="24"/>
        <v>4</v>
      </c>
    </row>
    <row r="287" spans="1:9" ht="15.75">
      <c r="A287" s="37" t="s">
        <v>137</v>
      </c>
      <c r="B287" s="36" t="str">
        <f>Assets!$B$23</f>
        <v>Check-in infrastructure</v>
      </c>
      <c r="C287" s="114" t="s">
        <v>373</v>
      </c>
      <c r="D287" s="145">
        <v>3</v>
      </c>
      <c r="F287" s="34" t="str">
        <f t="shared" si="21"/>
        <v>V6.</v>
      </c>
      <c r="G287" s="34" t="str">
        <f t="shared" si="20"/>
        <v>V6</v>
      </c>
      <c r="H287" s="65" t="str">
        <f t="shared" si="23"/>
        <v>A18V6</v>
      </c>
      <c r="I287" s="108">
        <f t="shared" si="24"/>
        <v>3</v>
      </c>
    </row>
    <row r="288" spans="1:9" ht="24">
      <c r="A288" s="37" t="s">
        <v>137</v>
      </c>
      <c r="B288" s="36" t="str">
        <f>Assets!$B$23</f>
        <v>Check-in infrastructure</v>
      </c>
      <c r="C288" s="114" t="s">
        <v>370</v>
      </c>
      <c r="D288" s="145">
        <v>2</v>
      </c>
      <c r="F288" s="34" t="str">
        <f t="shared" si="21"/>
        <v>V7.</v>
      </c>
      <c r="G288" s="34" t="str">
        <f t="shared" si="20"/>
        <v>V7</v>
      </c>
      <c r="H288" s="65" t="str">
        <f t="shared" si="23"/>
        <v>A18V7</v>
      </c>
      <c r="I288" s="108">
        <f t="shared" si="24"/>
        <v>2</v>
      </c>
    </row>
    <row r="289" spans="1:9" ht="15.75">
      <c r="A289" s="37" t="s">
        <v>137</v>
      </c>
      <c r="B289" s="36" t="str">
        <f>Assets!$B$23</f>
        <v>Check-in infrastructure</v>
      </c>
      <c r="C289" s="114" t="s">
        <v>371</v>
      </c>
      <c r="D289" s="145">
        <v>2</v>
      </c>
      <c r="F289" s="34" t="str">
        <f t="shared" si="21"/>
        <v>V8.</v>
      </c>
      <c r="G289" s="34" t="str">
        <f t="shared" si="20"/>
        <v>V8</v>
      </c>
      <c r="H289" s="65" t="str">
        <f t="shared" si="23"/>
        <v>A18V8</v>
      </c>
      <c r="I289" s="108">
        <f t="shared" si="24"/>
        <v>2</v>
      </c>
    </row>
    <row r="290" spans="1:9" ht="24">
      <c r="A290" s="37" t="s">
        <v>137</v>
      </c>
      <c r="B290" s="36" t="str">
        <f>Assets!$B$23</f>
        <v>Check-in infrastructure</v>
      </c>
      <c r="C290" s="115" t="s">
        <v>472</v>
      </c>
      <c r="D290" s="145">
        <v>3</v>
      </c>
      <c r="F290" s="34" t="str">
        <f t="shared" si="21"/>
        <v>V9.</v>
      </c>
      <c r="G290" s="34" t="str">
        <f t="shared" si="20"/>
        <v>V9</v>
      </c>
      <c r="H290" s="65" t="str">
        <f t="shared" si="23"/>
        <v>A18V9</v>
      </c>
      <c r="I290" s="108">
        <f t="shared" si="24"/>
        <v>3</v>
      </c>
    </row>
    <row r="291" spans="1:9" ht="15.75">
      <c r="A291" s="37" t="s">
        <v>137</v>
      </c>
      <c r="B291" s="36" t="str">
        <f>Assets!$B$23</f>
        <v>Check-in infrastructure</v>
      </c>
      <c r="C291" s="114" t="s">
        <v>372</v>
      </c>
      <c r="D291" s="145">
        <v>2</v>
      </c>
      <c r="F291" s="34" t="str">
        <f t="shared" si="21"/>
        <v>V12</v>
      </c>
      <c r="G291" s="34" t="str">
        <f t="shared" ref="G291:G318" si="25">SUBSTITUTE(F291,".","")</f>
        <v>V12</v>
      </c>
      <c r="H291" s="65" t="str">
        <f t="shared" si="23"/>
        <v>A18V12</v>
      </c>
      <c r="I291" s="108">
        <f t="shared" si="24"/>
        <v>2</v>
      </c>
    </row>
    <row r="292" spans="1:9" ht="15.75">
      <c r="A292" s="37" t="s">
        <v>137</v>
      </c>
      <c r="B292" s="36" t="str">
        <f>Assets!$B$23</f>
        <v>Check-in infrastructure</v>
      </c>
      <c r="C292" s="114" t="s">
        <v>377</v>
      </c>
      <c r="D292" s="145">
        <v>4</v>
      </c>
      <c r="F292" s="34" t="str">
        <f t="shared" si="21"/>
        <v>V14</v>
      </c>
      <c r="G292" s="34" t="str">
        <f t="shared" si="25"/>
        <v>V14</v>
      </c>
      <c r="H292" s="65" t="str">
        <f t="shared" si="23"/>
        <v>A18V14</v>
      </c>
      <c r="I292" s="108">
        <f t="shared" si="24"/>
        <v>4</v>
      </c>
    </row>
    <row r="293" spans="1:9" ht="15.75">
      <c r="A293" s="37" t="s">
        <v>137</v>
      </c>
      <c r="B293" s="36" t="str">
        <f>Assets!$B$23</f>
        <v>Check-in infrastructure</v>
      </c>
      <c r="C293" s="114" t="s">
        <v>386</v>
      </c>
      <c r="D293" s="145">
        <v>4</v>
      </c>
      <c r="F293" s="34" t="str">
        <f t="shared" si="21"/>
        <v>V23</v>
      </c>
      <c r="G293" s="34" t="str">
        <f t="shared" si="25"/>
        <v>V23</v>
      </c>
      <c r="H293" s="65" t="str">
        <f t="shared" si="23"/>
        <v>A18V23</v>
      </c>
      <c r="I293" s="108">
        <f t="shared" si="24"/>
        <v>4</v>
      </c>
    </row>
    <row r="294" spans="1:9" ht="15.75">
      <c r="A294" s="37" t="s">
        <v>137</v>
      </c>
      <c r="B294" s="36" t="str">
        <f>Assets!$B$23</f>
        <v>Check-in infrastructure</v>
      </c>
      <c r="C294" s="114" t="s">
        <v>402</v>
      </c>
      <c r="D294" s="145">
        <v>3</v>
      </c>
      <c r="F294" s="34" t="str">
        <f t="shared" si="21"/>
        <v>V33</v>
      </c>
      <c r="G294" s="34" t="str">
        <f t="shared" si="25"/>
        <v>V33</v>
      </c>
      <c r="H294" s="65" t="str">
        <f t="shared" si="23"/>
        <v>A18V33</v>
      </c>
      <c r="I294" s="108">
        <f t="shared" si="24"/>
        <v>3</v>
      </c>
    </row>
    <row r="295" spans="1:9" ht="16.5" thickBot="1">
      <c r="A295" s="40" t="s">
        <v>137</v>
      </c>
      <c r="B295" s="41" t="str">
        <f>Assets!$B$23</f>
        <v>Check-in infrastructure</v>
      </c>
      <c r="C295" s="118" t="s">
        <v>378</v>
      </c>
      <c r="D295" s="144">
        <v>3</v>
      </c>
      <c r="F295" s="34" t="str">
        <f t="shared" si="21"/>
        <v>V37</v>
      </c>
      <c r="G295" s="34" t="str">
        <f t="shared" si="25"/>
        <v>V37</v>
      </c>
      <c r="H295" s="65" t="str">
        <f t="shared" si="23"/>
        <v>A18V37</v>
      </c>
      <c r="I295" s="108">
        <f t="shared" si="24"/>
        <v>3</v>
      </c>
    </row>
    <row r="296" spans="1:9" ht="15.75">
      <c r="A296" s="37" t="s">
        <v>140</v>
      </c>
      <c r="B296" s="38" t="str">
        <f>Assets!$B$24</f>
        <v>Airport facilities</v>
      </c>
      <c r="C296" s="119" t="s">
        <v>145</v>
      </c>
      <c r="D296" s="145">
        <v>3</v>
      </c>
      <c r="F296" s="34" t="str">
        <f t="shared" ref="F296:F318" si="26">LEFT(C296,3)</f>
        <v>V2.</v>
      </c>
      <c r="G296" s="34" t="str">
        <f t="shared" si="25"/>
        <v>V2</v>
      </c>
      <c r="H296" s="65" t="str">
        <f t="shared" si="23"/>
        <v>A19V2</v>
      </c>
      <c r="I296" s="108">
        <f t="shared" si="24"/>
        <v>3</v>
      </c>
    </row>
    <row r="297" spans="1:9" ht="24">
      <c r="A297" s="37" t="s">
        <v>140</v>
      </c>
      <c r="B297" s="36" t="str">
        <f>Assets!$B$24</f>
        <v>Airport facilities</v>
      </c>
      <c r="C297" s="117" t="s">
        <v>374</v>
      </c>
      <c r="D297" s="145">
        <v>4</v>
      </c>
      <c r="F297" s="34" t="str">
        <f t="shared" si="26"/>
        <v>V4.</v>
      </c>
      <c r="G297" s="34" t="str">
        <f t="shared" si="25"/>
        <v>V4</v>
      </c>
      <c r="H297" s="65" t="str">
        <f t="shared" si="23"/>
        <v>A19V4</v>
      </c>
      <c r="I297" s="108">
        <f t="shared" si="24"/>
        <v>4</v>
      </c>
    </row>
    <row r="298" spans="1:9" ht="15.75">
      <c r="A298" s="37" t="s">
        <v>140</v>
      </c>
      <c r="B298" s="36" t="str">
        <f>Assets!$B$24</f>
        <v>Airport facilities</v>
      </c>
      <c r="C298" s="117" t="s">
        <v>375</v>
      </c>
      <c r="D298" s="145">
        <v>3</v>
      </c>
      <c r="F298" s="34" t="str">
        <f t="shared" si="26"/>
        <v>V5.</v>
      </c>
      <c r="G298" s="34" t="str">
        <f t="shared" si="25"/>
        <v>V5</v>
      </c>
      <c r="H298" s="65" t="str">
        <f t="shared" si="23"/>
        <v>A19V5</v>
      </c>
      <c r="I298" s="108">
        <f t="shared" si="24"/>
        <v>3</v>
      </c>
    </row>
    <row r="299" spans="1:9" ht="15.75">
      <c r="A299" s="37" t="s">
        <v>140</v>
      </c>
      <c r="B299" s="36" t="str">
        <f>Assets!$B$24</f>
        <v>Airport facilities</v>
      </c>
      <c r="C299" s="117" t="s">
        <v>373</v>
      </c>
      <c r="D299" s="145">
        <v>3</v>
      </c>
      <c r="F299" s="34" t="str">
        <f t="shared" si="26"/>
        <v>V6.</v>
      </c>
      <c r="G299" s="34" t="str">
        <f t="shared" si="25"/>
        <v>V6</v>
      </c>
      <c r="H299" s="65" t="str">
        <f t="shared" si="23"/>
        <v>A19V6</v>
      </c>
      <c r="I299" s="108">
        <f t="shared" si="24"/>
        <v>3</v>
      </c>
    </row>
    <row r="300" spans="1:9" ht="15.75">
      <c r="A300" s="37" t="s">
        <v>140</v>
      </c>
      <c r="B300" s="36" t="str">
        <f>Assets!$B$24</f>
        <v>Airport facilities</v>
      </c>
      <c r="C300" s="117" t="s">
        <v>371</v>
      </c>
      <c r="D300" s="145">
        <v>3</v>
      </c>
      <c r="F300" s="34" t="str">
        <f t="shared" si="26"/>
        <v>V8.</v>
      </c>
      <c r="G300" s="34" t="str">
        <f t="shared" si="25"/>
        <v>V8</v>
      </c>
      <c r="H300" s="65" t="str">
        <f t="shared" si="23"/>
        <v>A19V8</v>
      </c>
      <c r="I300" s="108">
        <f t="shared" si="24"/>
        <v>3</v>
      </c>
    </row>
    <row r="301" spans="1:9" ht="15.75">
      <c r="A301" s="37" t="s">
        <v>140</v>
      </c>
      <c r="B301" s="36" t="str">
        <f>Assets!$B$24</f>
        <v>Airport facilities</v>
      </c>
      <c r="C301" s="117" t="s">
        <v>377</v>
      </c>
      <c r="D301" s="145">
        <v>4</v>
      </c>
      <c r="F301" s="34" t="str">
        <f t="shared" si="26"/>
        <v>V14</v>
      </c>
      <c r="G301" s="34" t="str">
        <f t="shared" si="25"/>
        <v>V14</v>
      </c>
      <c r="H301" s="65" t="str">
        <f t="shared" si="23"/>
        <v>A19V14</v>
      </c>
      <c r="I301" s="108">
        <f t="shared" si="24"/>
        <v>4</v>
      </c>
    </row>
    <row r="302" spans="1:9" ht="15.75">
      <c r="A302" s="37" t="s">
        <v>140</v>
      </c>
      <c r="B302" s="36" t="str">
        <f>Assets!$B$24</f>
        <v>Airport facilities</v>
      </c>
      <c r="C302" s="117" t="s">
        <v>403</v>
      </c>
      <c r="D302" s="145">
        <v>4</v>
      </c>
      <c r="F302" s="34" t="str">
        <f t="shared" si="26"/>
        <v>V16</v>
      </c>
      <c r="G302" s="34" t="str">
        <f t="shared" si="25"/>
        <v>V16</v>
      </c>
      <c r="H302" s="65" t="str">
        <f t="shared" si="23"/>
        <v>A19V16</v>
      </c>
      <c r="I302" s="108">
        <f t="shared" si="24"/>
        <v>4</v>
      </c>
    </row>
    <row r="303" spans="1:9" ht="15.75">
      <c r="A303" s="37" t="s">
        <v>140</v>
      </c>
      <c r="B303" s="36" t="str">
        <f>Assets!$B$24</f>
        <v>Airport facilities</v>
      </c>
      <c r="C303" s="117" t="s">
        <v>471</v>
      </c>
      <c r="D303" s="145">
        <v>2</v>
      </c>
      <c r="F303" s="34" t="str">
        <f t="shared" si="26"/>
        <v>V20</v>
      </c>
      <c r="G303" s="34" t="str">
        <f t="shared" si="25"/>
        <v>V20</v>
      </c>
      <c r="H303" s="65" t="str">
        <f t="shared" si="23"/>
        <v>A19V20</v>
      </c>
      <c r="I303" s="108">
        <f t="shared" si="24"/>
        <v>2</v>
      </c>
    </row>
    <row r="304" spans="1:9" ht="24.75" thickBot="1">
      <c r="A304" s="40" t="s">
        <v>140</v>
      </c>
      <c r="B304" s="41" t="str">
        <f>Assets!$B$24</f>
        <v>Airport facilities</v>
      </c>
      <c r="C304" s="118" t="s">
        <v>400</v>
      </c>
      <c r="D304" s="144">
        <v>4</v>
      </c>
      <c r="F304" s="34" t="str">
        <f t="shared" si="26"/>
        <v>V32</v>
      </c>
      <c r="G304" s="34" t="str">
        <f t="shared" si="25"/>
        <v>V32</v>
      </c>
      <c r="H304" s="65" t="str">
        <f t="shared" si="23"/>
        <v>A19V32</v>
      </c>
      <c r="I304" s="108">
        <f t="shared" si="24"/>
        <v>4</v>
      </c>
    </row>
    <row r="305" spans="1:9" ht="15.75">
      <c r="A305" s="37" t="s">
        <v>144</v>
      </c>
      <c r="B305" s="38" t="str">
        <f>Assets!$B$25</f>
        <v>Cars / vehicles</v>
      </c>
      <c r="C305" s="119" t="s">
        <v>145</v>
      </c>
      <c r="D305" s="145">
        <v>3</v>
      </c>
      <c r="F305" s="34" t="str">
        <f t="shared" si="26"/>
        <v>V2.</v>
      </c>
      <c r="G305" s="34" t="str">
        <f t="shared" si="25"/>
        <v>V2</v>
      </c>
      <c r="H305" s="65" t="str">
        <f t="shared" si="23"/>
        <v>A20V2</v>
      </c>
      <c r="I305" s="108">
        <f t="shared" si="24"/>
        <v>3</v>
      </c>
    </row>
    <row r="306" spans="1:9" ht="24">
      <c r="A306" s="37" t="s">
        <v>144</v>
      </c>
      <c r="B306" s="38" t="str">
        <f>Assets!$B$25</f>
        <v>Cars / vehicles</v>
      </c>
      <c r="C306" s="117" t="s">
        <v>374</v>
      </c>
      <c r="D306" s="42">
        <v>4</v>
      </c>
      <c r="F306" s="34" t="str">
        <f t="shared" si="26"/>
        <v>V4.</v>
      </c>
      <c r="G306" s="34" t="str">
        <f t="shared" si="25"/>
        <v>V4</v>
      </c>
      <c r="H306" s="65" t="str">
        <f t="shared" si="23"/>
        <v>A20V4</v>
      </c>
      <c r="I306" s="108">
        <f t="shared" si="24"/>
        <v>4</v>
      </c>
    </row>
    <row r="307" spans="1:9" ht="15.75">
      <c r="A307" s="37" t="s">
        <v>144</v>
      </c>
      <c r="B307" s="38" t="str">
        <f>Assets!$B$25</f>
        <v>Cars / vehicles</v>
      </c>
      <c r="C307" s="117" t="s">
        <v>373</v>
      </c>
      <c r="D307" s="42">
        <v>3</v>
      </c>
      <c r="F307" s="34" t="str">
        <f t="shared" si="26"/>
        <v>V6.</v>
      </c>
      <c r="G307" s="34" t="str">
        <f t="shared" si="25"/>
        <v>V6</v>
      </c>
      <c r="H307" s="65" t="str">
        <f t="shared" si="23"/>
        <v>A20V6</v>
      </c>
      <c r="I307" s="108">
        <f t="shared" si="24"/>
        <v>3</v>
      </c>
    </row>
    <row r="308" spans="1:9" ht="15.75">
      <c r="A308" s="37" t="s">
        <v>144</v>
      </c>
      <c r="B308" s="38" t="str">
        <f>Assets!$B$25</f>
        <v>Cars / vehicles</v>
      </c>
      <c r="C308" s="117" t="s">
        <v>371</v>
      </c>
      <c r="D308" s="42">
        <v>4</v>
      </c>
      <c r="F308" s="34" t="str">
        <f t="shared" si="26"/>
        <v>V8.</v>
      </c>
      <c r="G308" s="34" t="str">
        <f t="shared" si="25"/>
        <v>V8</v>
      </c>
      <c r="H308" s="65" t="str">
        <f t="shared" si="23"/>
        <v>A20V8</v>
      </c>
      <c r="I308" s="108">
        <f t="shared" si="24"/>
        <v>4</v>
      </c>
    </row>
    <row r="309" spans="1:9" ht="24">
      <c r="A309" s="37" t="s">
        <v>144</v>
      </c>
      <c r="B309" s="38" t="str">
        <f>Assets!$B$25</f>
        <v>Cars / vehicles</v>
      </c>
      <c r="C309" s="117" t="s">
        <v>472</v>
      </c>
      <c r="D309" s="42">
        <v>3</v>
      </c>
      <c r="F309" s="34" t="str">
        <f t="shared" si="26"/>
        <v>V9.</v>
      </c>
      <c r="G309" s="34" t="str">
        <f t="shared" si="25"/>
        <v>V9</v>
      </c>
      <c r="H309" s="65" t="str">
        <f t="shared" si="23"/>
        <v>A20V9</v>
      </c>
      <c r="I309" s="108">
        <f t="shared" si="24"/>
        <v>3</v>
      </c>
    </row>
    <row r="310" spans="1:9" ht="15.75">
      <c r="A310" s="37" t="s">
        <v>144</v>
      </c>
      <c r="B310" s="38" t="str">
        <f>Assets!$B$25</f>
        <v>Cars / vehicles</v>
      </c>
      <c r="C310" s="117" t="s">
        <v>387</v>
      </c>
      <c r="D310" s="42">
        <v>2</v>
      </c>
      <c r="F310" s="34" t="str">
        <f t="shared" si="26"/>
        <v>V10</v>
      </c>
      <c r="G310" s="34" t="str">
        <f t="shared" si="25"/>
        <v>V10</v>
      </c>
      <c r="H310" s="65" t="str">
        <f t="shared" si="23"/>
        <v>A20V10</v>
      </c>
      <c r="I310" s="108">
        <f t="shared" si="24"/>
        <v>2</v>
      </c>
    </row>
    <row r="311" spans="1:9" ht="15.75">
      <c r="A311" s="37" t="s">
        <v>144</v>
      </c>
      <c r="B311" s="38" t="str">
        <f>Assets!$B$25</f>
        <v>Cars / vehicles</v>
      </c>
      <c r="C311" s="117" t="s">
        <v>372</v>
      </c>
      <c r="D311" s="42">
        <v>2</v>
      </c>
      <c r="F311" s="34" t="str">
        <f t="shared" si="26"/>
        <v>V12</v>
      </c>
      <c r="G311" s="34" t="str">
        <f t="shared" si="25"/>
        <v>V12</v>
      </c>
      <c r="H311" s="65" t="str">
        <f t="shared" si="23"/>
        <v>A20V12</v>
      </c>
      <c r="I311" s="108">
        <f t="shared" si="24"/>
        <v>2</v>
      </c>
    </row>
    <row r="312" spans="1:9" ht="15.75">
      <c r="A312" s="37" t="s">
        <v>144</v>
      </c>
      <c r="B312" s="38" t="str">
        <f>Assets!$B$25</f>
        <v>Cars / vehicles</v>
      </c>
      <c r="C312" s="117" t="s">
        <v>391</v>
      </c>
      <c r="D312" s="42">
        <v>3</v>
      </c>
      <c r="F312" s="34" t="str">
        <f t="shared" si="26"/>
        <v>V17</v>
      </c>
      <c r="G312" s="34" t="str">
        <f t="shared" si="25"/>
        <v>V17</v>
      </c>
      <c r="H312" s="65" t="str">
        <f t="shared" si="23"/>
        <v>A20V17</v>
      </c>
      <c r="I312" s="108">
        <f t="shared" ref="I312:I318" si="27">D312</f>
        <v>3</v>
      </c>
    </row>
    <row r="313" spans="1:9" ht="15.75">
      <c r="A313" s="37" t="s">
        <v>144</v>
      </c>
      <c r="B313" s="38" t="str">
        <f>Assets!$B$25</f>
        <v>Cars / vehicles</v>
      </c>
      <c r="C313" s="113" t="s">
        <v>475</v>
      </c>
      <c r="D313" s="42">
        <v>1</v>
      </c>
      <c r="F313" s="34" t="str">
        <f t="shared" si="26"/>
        <v>V18</v>
      </c>
      <c r="G313" s="34" t="str">
        <f t="shared" si="25"/>
        <v>V18</v>
      </c>
      <c r="H313" s="65" t="str">
        <f t="shared" si="23"/>
        <v>A20V18</v>
      </c>
      <c r="I313" s="108">
        <f t="shared" si="27"/>
        <v>1</v>
      </c>
    </row>
    <row r="314" spans="1:9" ht="24">
      <c r="A314" s="37" t="s">
        <v>144</v>
      </c>
      <c r="B314" s="38" t="str">
        <f>Assets!$B$25</f>
        <v>Cars / vehicles</v>
      </c>
      <c r="C314" s="113" t="s">
        <v>476</v>
      </c>
      <c r="D314" s="42">
        <v>4</v>
      </c>
      <c r="F314" s="34" t="str">
        <f t="shared" si="26"/>
        <v>V19</v>
      </c>
      <c r="G314" s="34" t="str">
        <f t="shared" si="25"/>
        <v>V19</v>
      </c>
      <c r="H314" s="65" t="str">
        <f t="shared" si="23"/>
        <v>A20V19</v>
      </c>
      <c r="I314" s="108">
        <f t="shared" si="27"/>
        <v>4</v>
      </c>
    </row>
    <row r="315" spans="1:9" ht="15.75">
      <c r="A315" s="37" t="s">
        <v>144</v>
      </c>
      <c r="B315" s="38" t="str">
        <f>Assets!$B$25</f>
        <v>Cars / vehicles</v>
      </c>
      <c r="C315" s="117" t="s">
        <v>471</v>
      </c>
      <c r="D315" s="42">
        <v>3</v>
      </c>
      <c r="F315" s="34" t="str">
        <f t="shared" si="26"/>
        <v>V20</v>
      </c>
      <c r="G315" s="34" t="str">
        <f t="shared" si="25"/>
        <v>V20</v>
      </c>
      <c r="H315" s="65" t="str">
        <f t="shared" si="23"/>
        <v>A20V20</v>
      </c>
      <c r="I315" s="108">
        <f t="shared" si="27"/>
        <v>3</v>
      </c>
    </row>
    <row r="316" spans="1:9" ht="24">
      <c r="A316" s="37" t="s">
        <v>144</v>
      </c>
      <c r="B316" s="38" t="str">
        <f>Assets!$B$25</f>
        <v>Cars / vehicles</v>
      </c>
      <c r="C316" s="117" t="s">
        <v>380</v>
      </c>
      <c r="D316" s="42">
        <v>3</v>
      </c>
      <c r="F316" s="34" t="str">
        <f t="shared" si="26"/>
        <v>V28</v>
      </c>
      <c r="G316" s="34" t="str">
        <f t="shared" si="25"/>
        <v>V28</v>
      </c>
      <c r="H316" s="65" t="str">
        <f t="shared" si="23"/>
        <v>A20V28</v>
      </c>
      <c r="I316" s="108">
        <f t="shared" si="27"/>
        <v>3</v>
      </c>
    </row>
    <row r="317" spans="1:9" ht="15.75">
      <c r="A317" s="37" t="s">
        <v>144</v>
      </c>
      <c r="B317" s="38" t="str">
        <f>Assets!$B$25</f>
        <v>Cars / vehicles</v>
      </c>
      <c r="C317" s="117" t="s">
        <v>382</v>
      </c>
      <c r="D317" s="42">
        <v>4</v>
      </c>
      <c r="F317" s="34" t="str">
        <f t="shared" si="26"/>
        <v>V38</v>
      </c>
      <c r="G317" s="34" t="str">
        <f t="shared" si="25"/>
        <v>V38</v>
      </c>
      <c r="H317" s="65" t="str">
        <f t="shared" si="23"/>
        <v>A20V38</v>
      </c>
      <c r="I317" s="108">
        <f t="shared" si="27"/>
        <v>4</v>
      </c>
    </row>
    <row r="318" spans="1:9" ht="24">
      <c r="A318" s="33" t="s">
        <v>144</v>
      </c>
      <c r="B318" s="38" t="str">
        <f>Assets!$B$25</f>
        <v>Cars / vehicles</v>
      </c>
      <c r="C318" s="114" t="s">
        <v>441</v>
      </c>
      <c r="D318" s="142">
        <v>4</v>
      </c>
      <c r="F318" s="34" t="str">
        <f t="shared" si="26"/>
        <v>V39</v>
      </c>
      <c r="G318" s="34" t="str">
        <f t="shared" si="25"/>
        <v>V39</v>
      </c>
      <c r="H318" s="65" t="str">
        <f t="shared" si="23"/>
        <v>A20V39</v>
      </c>
      <c r="I318" s="108">
        <f t="shared" si="27"/>
        <v>4</v>
      </c>
    </row>
    <row r="319" spans="1:9" ht="15.75">
      <c r="A319" s="33" t="s">
        <v>144</v>
      </c>
      <c r="B319" s="227" t="s">
        <v>355</v>
      </c>
      <c r="C319" s="117" t="s">
        <v>477</v>
      </c>
      <c r="D319" s="142">
        <v>2</v>
      </c>
      <c r="F319" s="34" t="str">
        <f>LEFT(C319,3)</f>
        <v>V40</v>
      </c>
      <c r="G319" s="34" t="str">
        <f>SUBSTITUTE(F319,".","")</f>
        <v>V40</v>
      </c>
      <c r="H319" s="65" t="str">
        <f t="shared" si="23"/>
        <v>A20V40</v>
      </c>
      <c r="I319" s="108">
        <f>D319</f>
        <v>2</v>
      </c>
    </row>
    <row r="320" spans="1:9" ht="16.5" thickBot="1">
      <c r="A320" s="40" t="s">
        <v>144</v>
      </c>
      <c r="B320" s="231" t="s">
        <v>355</v>
      </c>
      <c r="C320" s="118" t="s">
        <v>473</v>
      </c>
      <c r="D320" s="144">
        <v>2</v>
      </c>
      <c r="F320" s="34" t="str">
        <f>LEFT(C320,3)</f>
        <v>V41</v>
      </c>
      <c r="G320" s="34" t="str">
        <f>SUBSTITUTE(F320,".","")</f>
        <v>V41</v>
      </c>
      <c r="H320" s="65" t="str">
        <f t="shared" si="23"/>
        <v>A20V41</v>
      </c>
      <c r="I320" s="108">
        <f>D320</f>
        <v>2</v>
      </c>
    </row>
    <row r="321"/>
    <row r="322"/>
  </sheetData>
  <autoFilter ref="A3:D320">
    <filterColumn colId="0"/>
  </autoFilter>
  <mergeCells count="1">
    <mergeCell ref="A1:D2"/>
  </mergeCells>
  <dataValidations count="3">
    <dataValidation type="list" allowBlank="1" showInputMessage="1" showErrorMessage="1" prompt="Select vulnerability" sqref="C202:C216 C137:C158 C162:C181 C315:C318 C269:C313 C219:C247 C320 C50:C69 C5:C45 C71 C73:C116 C183:C200 C249 C120:C133 C160 C47 C118 C135 C267 C251:C265">
      <formula1>Vulnerabilities</formula1>
    </dataValidation>
    <dataValidation type="list" allowBlank="1" showInputMessage="1" showErrorMessage="1" prompt="Select Vulnerability" sqref="C4">
      <formula1>Vulnerabilities</formula1>
    </dataValidation>
    <dataValidation type="list" allowBlank="1" showInputMessage="1" showErrorMessage="1" sqref="C201 C48:C49 C161 C72 C217:C218 C319 C136 C268 C314 C70 C134 C159 C182 C46 C117 C248 C266 C250 C119">
      <formula1>Vulnerabilities</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F295"/>
  <sheetViews>
    <sheetView zoomScaleNormal="100" workbookViewId="0">
      <selection activeCell="C8" sqref="C8"/>
    </sheetView>
  </sheetViews>
  <sheetFormatPr defaultColWidth="0" defaultRowHeight="15"/>
  <cols>
    <col min="1" max="1" width="8.140625" style="159" bestFit="1" customWidth="1"/>
    <col min="2" max="2" width="52.5703125" style="54" bestFit="1" customWidth="1"/>
    <col min="3" max="3" width="53.42578125" bestFit="1" customWidth="1"/>
    <col min="4" max="4" width="10.7109375" bestFit="1" customWidth="1"/>
    <col min="5" max="6" width="9.140625" customWidth="1"/>
    <col min="7" max="16384" width="9.140625" hidden="1"/>
  </cols>
  <sheetData>
    <row r="1" spans="1:4" ht="15" customHeight="1">
      <c r="A1" s="381" t="s">
        <v>437</v>
      </c>
      <c r="B1" s="381"/>
      <c r="C1" s="381"/>
      <c r="D1" s="381"/>
    </row>
    <row r="2" spans="1:4" ht="15" customHeight="1">
      <c r="A2" s="381"/>
      <c r="B2" s="381"/>
      <c r="C2" s="381"/>
      <c r="D2" s="381"/>
    </row>
    <row r="3" spans="1:4" ht="15.75" customHeight="1" thickBot="1">
      <c r="A3" s="381"/>
      <c r="B3" s="381"/>
      <c r="C3" s="381"/>
      <c r="D3" s="381"/>
    </row>
    <row r="4" spans="1:4" ht="30.75" customHeight="1" thickBot="1">
      <c r="A4" s="187" t="s">
        <v>212</v>
      </c>
      <c r="B4" s="194" t="s">
        <v>54</v>
      </c>
      <c r="C4" s="179" t="s">
        <v>46</v>
      </c>
      <c r="D4" s="179" t="s">
        <v>407</v>
      </c>
    </row>
    <row r="5" spans="1:4">
      <c r="A5" s="188" t="s">
        <v>0</v>
      </c>
      <c r="B5" s="195" t="str">
        <f>Vulnerabilities!$B$4</f>
        <v>Inappropriate design of procedures</v>
      </c>
      <c r="C5" s="191" t="s">
        <v>431</v>
      </c>
      <c r="D5" s="180">
        <f>VLOOKUP(C5,Threats!$L$4:$M$33,2,FALSE)</f>
        <v>4</v>
      </c>
    </row>
    <row r="6" spans="1:4" ht="24">
      <c r="A6" s="188" t="str">
        <f t="shared" ref="A6:B11" si="0">A5</f>
        <v>V1</v>
      </c>
      <c r="B6" s="196" t="str">
        <f t="shared" si="0"/>
        <v>Inappropriate design of procedures</v>
      </c>
      <c r="C6" s="191" t="s">
        <v>417</v>
      </c>
      <c r="D6" s="180">
        <f>VLOOKUP(C6,Threats!$L$4:$M$33,2,FALSE)</f>
        <v>4</v>
      </c>
    </row>
    <row r="7" spans="1:4">
      <c r="A7" s="188" t="str">
        <f t="shared" si="0"/>
        <v>V1</v>
      </c>
      <c r="B7" s="196" t="str">
        <f t="shared" si="0"/>
        <v>Inappropriate design of procedures</v>
      </c>
      <c r="C7" s="191" t="s">
        <v>406</v>
      </c>
      <c r="D7" s="180">
        <f>VLOOKUP(C7,Threats!$L$4:$M$33,2,FALSE)</f>
        <v>3</v>
      </c>
    </row>
    <row r="8" spans="1:4">
      <c r="A8" s="188" t="str">
        <f t="shared" si="0"/>
        <v>V1</v>
      </c>
      <c r="B8" s="196" t="str">
        <f t="shared" si="0"/>
        <v>Inappropriate design of procedures</v>
      </c>
      <c r="C8" s="191" t="s">
        <v>480</v>
      </c>
      <c r="D8" s="180">
        <f>VLOOKUP(C8,Threats!$L$4:$M$33,2,FALSE)</f>
        <v>4</v>
      </c>
    </row>
    <row r="9" spans="1:4" ht="24">
      <c r="A9" s="188" t="str">
        <f t="shared" si="0"/>
        <v>V1</v>
      </c>
      <c r="B9" s="196" t="str">
        <f t="shared" si="0"/>
        <v>Inappropriate design of procedures</v>
      </c>
      <c r="C9" s="191" t="s">
        <v>589</v>
      </c>
      <c r="D9" s="180">
        <f>VLOOKUP(C9,Threats!$L$4:$M$33,2,FALSE)</f>
        <v>4</v>
      </c>
    </row>
    <row r="10" spans="1:4">
      <c r="A10" s="188" t="str">
        <f t="shared" si="0"/>
        <v>V1</v>
      </c>
      <c r="B10" s="196" t="str">
        <f t="shared" si="0"/>
        <v>Inappropriate design of procedures</v>
      </c>
      <c r="C10" s="191" t="s">
        <v>409</v>
      </c>
      <c r="D10" s="180">
        <f>VLOOKUP(C10,Threats!$L$4:$M$33,2,FALSE)</f>
        <v>4</v>
      </c>
    </row>
    <row r="11" spans="1:4">
      <c r="A11" s="188" t="str">
        <f t="shared" si="0"/>
        <v>V1</v>
      </c>
      <c r="B11" s="196" t="str">
        <f t="shared" si="0"/>
        <v>Inappropriate design of procedures</v>
      </c>
      <c r="C11" s="191" t="s">
        <v>590</v>
      </c>
      <c r="D11" s="180">
        <f>VLOOKUP(C11,Threats!$L$4:$M$33,2,FALSE)</f>
        <v>3</v>
      </c>
    </row>
    <row r="12" spans="1:4" ht="24">
      <c r="A12" s="188" t="s">
        <v>1</v>
      </c>
      <c r="B12" s="196" t="str">
        <f>Vulnerabilities!$B$5</f>
        <v xml:space="preserve">Excessive dependency on IT systems, network and external infrastructure </v>
      </c>
      <c r="C12" s="191" t="s">
        <v>410</v>
      </c>
      <c r="D12" s="180">
        <f>VLOOKUP(C12,Threats!$L$4:$M$33,2,FALSE)</f>
        <v>3</v>
      </c>
    </row>
    <row r="13" spans="1:4" ht="24">
      <c r="A13" s="188" t="str">
        <f t="shared" ref="A13:B18" si="1">A12</f>
        <v>V2</v>
      </c>
      <c r="B13" s="196" t="str">
        <f t="shared" si="1"/>
        <v xml:space="preserve">Excessive dependency on IT systems, network and external infrastructure </v>
      </c>
      <c r="C13" s="191" t="s">
        <v>408</v>
      </c>
      <c r="D13" s="180">
        <f>VLOOKUP(C13,Threats!$L$4:$M$33,2,FALSE)</f>
        <v>5</v>
      </c>
    </row>
    <row r="14" spans="1:4" ht="24">
      <c r="A14" s="188" t="str">
        <f t="shared" si="1"/>
        <v>V2</v>
      </c>
      <c r="B14" s="196" t="str">
        <f t="shared" si="1"/>
        <v xml:space="preserve">Excessive dependency on IT systems, network and external infrastructure </v>
      </c>
      <c r="C14" s="191" t="s">
        <v>598</v>
      </c>
      <c r="D14" s="180">
        <f>VLOOKUP(C14,Threats!$L$4:$M$33,2,FALSE)</f>
        <v>3</v>
      </c>
    </row>
    <row r="15" spans="1:4" ht="24">
      <c r="A15" s="188" t="str">
        <f t="shared" si="1"/>
        <v>V2</v>
      </c>
      <c r="B15" s="196" t="str">
        <f t="shared" si="1"/>
        <v xml:space="preserve">Excessive dependency on IT systems, network and external infrastructure </v>
      </c>
      <c r="C15" s="191" t="s">
        <v>412</v>
      </c>
      <c r="D15" s="180">
        <f>VLOOKUP(C15,Threats!$L$4:$M$33,2,FALSE)</f>
        <v>4</v>
      </c>
    </row>
    <row r="16" spans="1:4" ht="24">
      <c r="A16" s="188" t="str">
        <f t="shared" si="1"/>
        <v>V2</v>
      </c>
      <c r="B16" s="196" t="str">
        <f t="shared" si="1"/>
        <v xml:space="preserve">Excessive dependency on IT systems, network and external infrastructure </v>
      </c>
      <c r="C16" s="191" t="s">
        <v>593</v>
      </c>
      <c r="D16" s="180">
        <f>VLOOKUP(C16,Threats!$L$4:$M$33,2,FALSE)</f>
        <v>3</v>
      </c>
    </row>
    <row r="17" spans="1:4" ht="24">
      <c r="A17" s="188" t="str">
        <f t="shared" si="1"/>
        <v>V2</v>
      </c>
      <c r="B17" s="196" t="str">
        <f t="shared" si="1"/>
        <v xml:space="preserve">Excessive dependency on IT systems, network and external infrastructure </v>
      </c>
      <c r="C17" s="191" t="s">
        <v>594</v>
      </c>
      <c r="D17" s="180">
        <f>VLOOKUP(C17,Threats!$L$4:$M$33,2,FALSE)</f>
        <v>3</v>
      </c>
    </row>
    <row r="18" spans="1:4" ht="24">
      <c r="A18" s="188" t="str">
        <f t="shared" si="1"/>
        <v>V2</v>
      </c>
      <c r="B18" s="196" t="str">
        <f t="shared" si="1"/>
        <v xml:space="preserve">Excessive dependency on IT systems, network and external infrastructure </v>
      </c>
      <c r="C18" s="191" t="s">
        <v>595</v>
      </c>
      <c r="D18" s="180">
        <f>VLOOKUP(C18,Threats!$L$4:$M$33,2,FALSE)</f>
        <v>4</v>
      </c>
    </row>
    <row r="19" spans="1:4">
      <c r="A19" s="188" t="s">
        <v>2</v>
      </c>
      <c r="B19" s="196" t="str">
        <f>Vulnerabilities!$B$6</f>
        <v xml:space="preserve">Lack of back-up / failover procedures </v>
      </c>
      <c r="C19" s="191" t="s">
        <v>410</v>
      </c>
      <c r="D19" s="180">
        <f>VLOOKUP(C19,Threats!$L$4:$M$33,2,FALSE)</f>
        <v>3</v>
      </c>
    </row>
    <row r="20" spans="1:4">
      <c r="A20" s="188" t="str">
        <f t="shared" ref="A20:B26" si="2">A19</f>
        <v>V3</v>
      </c>
      <c r="B20" s="196" t="str">
        <f t="shared" si="2"/>
        <v xml:space="preserve">Lack of back-up / failover procedures </v>
      </c>
      <c r="C20" s="191" t="s">
        <v>431</v>
      </c>
      <c r="D20" s="180">
        <f>VLOOKUP(C20,Threats!$L$4:$M$33,2,FALSE)</f>
        <v>4</v>
      </c>
    </row>
    <row r="21" spans="1:4">
      <c r="A21" s="188" t="str">
        <f t="shared" si="2"/>
        <v>V3</v>
      </c>
      <c r="B21" s="196" t="str">
        <f t="shared" si="2"/>
        <v xml:space="preserve">Lack of back-up / failover procedures </v>
      </c>
      <c r="C21" s="191" t="s">
        <v>152</v>
      </c>
      <c r="D21" s="180">
        <f>VLOOKUP(C21,Threats!$L$4:$M$33,2,FALSE)</f>
        <v>4</v>
      </c>
    </row>
    <row r="22" spans="1:4">
      <c r="A22" s="188" t="str">
        <f t="shared" si="2"/>
        <v>V3</v>
      </c>
      <c r="B22" s="196" t="str">
        <f t="shared" si="2"/>
        <v xml:space="preserve">Lack of back-up / failover procedures </v>
      </c>
      <c r="C22" s="191" t="s">
        <v>418</v>
      </c>
      <c r="D22" s="180">
        <f>VLOOKUP(C22,Threats!$L$4:$M$33,2,FALSE)</f>
        <v>3</v>
      </c>
    </row>
    <row r="23" spans="1:4">
      <c r="A23" s="188" t="str">
        <f t="shared" si="2"/>
        <v>V3</v>
      </c>
      <c r="B23" s="196" t="str">
        <f t="shared" si="2"/>
        <v xml:space="preserve">Lack of back-up / failover procedures </v>
      </c>
      <c r="C23" s="191" t="s">
        <v>412</v>
      </c>
      <c r="D23" s="180">
        <f>VLOOKUP(C23,Threats!$L$4:$M$33,2,FALSE)</f>
        <v>4</v>
      </c>
    </row>
    <row r="24" spans="1:4">
      <c r="A24" s="188" t="str">
        <f t="shared" si="2"/>
        <v>V3</v>
      </c>
      <c r="B24" s="196" t="str">
        <f t="shared" si="2"/>
        <v xml:space="preserve">Lack of back-up / failover procedures </v>
      </c>
      <c r="C24" s="191" t="s">
        <v>591</v>
      </c>
      <c r="D24" s="180">
        <f>VLOOKUP(C24,Threats!$L$4:$M$33,2,FALSE)</f>
        <v>3</v>
      </c>
    </row>
    <row r="25" spans="1:4">
      <c r="A25" s="188" t="str">
        <f t="shared" si="2"/>
        <v>V3</v>
      </c>
      <c r="B25" s="196" t="str">
        <f t="shared" si="2"/>
        <v xml:space="preserve">Lack of back-up / failover procedures </v>
      </c>
      <c r="C25" s="191" t="s">
        <v>594</v>
      </c>
      <c r="D25" s="180">
        <f>VLOOKUP(C25,Threats!$L$4:$M$33,2,FALSE)</f>
        <v>3</v>
      </c>
    </row>
    <row r="26" spans="1:4">
      <c r="A26" s="188" t="str">
        <f t="shared" si="2"/>
        <v>V3</v>
      </c>
      <c r="B26" s="196" t="str">
        <f t="shared" si="2"/>
        <v xml:space="preserve">Lack of back-up / failover procedures </v>
      </c>
      <c r="C26" s="191" t="s">
        <v>595</v>
      </c>
      <c r="D26" s="180">
        <f>VLOOKUP(C26,Threats!$L$4:$M$33,2,FALSE)</f>
        <v>4</v>
      </c>
    </row>
    <row r="27" spans="1:4" ht="24">
      <c r="A27" s="188" t="s">
        <v>3</v>
      </c>
      <c r="B27" s="196" t="str">
        <f>Vulnerabilities!$B$7</f>
        <v>Lack of or low user awareness and/or training in procedures, use of devices, security aspects etc</v>
      </c>
      <c r="C27" s="191" t="s">
        <v>408</v>
      </c>
      <c r="D27" s="180">
        <f>VLOOKUP(C27,Threats!$L$4:$M$33,2,FALSE)</f>
        <v>5</v>
      </c>
    </row>
    <row r="28" spans="1:4" ht="24">
      <c r="A28" s="188" t="str">
        <f t="shared" ref="A28:A39" si="3">A27</f>
        <v>V4</v>
      </c>
      <c r="B28" s="196" t="str">
        <f t="shared" ref="B28:B39" si="4">B27</f>
        <v>Lack of or low user awareness and/or training in procedures, use of devices, security aspects etc</v>
      </c>
      <c r="C28" s="191" t="s">
        <v>431</v>
      </c>
      <c r="D28" s="180">
        <f>VLOOKUP(C28,Threats!$L$4:$M$33,2,FALSE)</f>
        <v>4</v>
      </c>
    </row>
    <row r="29" spans="1:4" ht="24">
      <c r="A29" s="188" t="str">
        <f t="shared" si="3"/>
        <v>V4</v>
      </c>
      <c r="B29" s="196" t="str">
        <f t="shared" si="4"/>
        <v>Lack of or low user awareness and/or training in procedures, use of devices, security aspects etc</v>
      </c>
      <c r="C29" s="191" t="s">
        <v>152</v>
      </c>
      <c r="D29" s="180">
        <f>VLOOKUP(C29,Threats!$L$4:$M$33,2,FALSE)</f>
        <v>4</v>
      </c>
    </row>
    <row r="30" spans="1:4" ht="24">
      <c r="A30" s="188" t="str">
        <f t="shared" si="3"/>
        <v>V4</v>
      </c>
      <c r="B30" s="196" t="str">
        <f t="shared" si="4"/>
        <v>Lack of or low user awareness and/or training in procedures, use of devices, security aspects etc</v>
      </c>
      <c r="C30" s="191" t="s">
        <v>417</v>
      </c>
      <c r="D30" s="180">
        <f>VLOOKUP(C30,Threats!$L$4:$M$33,2,FALSE)</f>
        <v>4</v>
      </c>
    </row>
    <row r="31" spans="1:4" ht="24">
      <c r="A31" s="188" t="str">
        <f t="shared" si="3"/>
        <v>V4</v>
      </c>
      <c r="B31" s="196" t="str">
        <f t="shared" si="4"/>
        <v>Lack of or low user awareness and/or training in procedures, use of devices, security aspects etc</v>
      </c>
      <c r="C31" s="191" t="s">
        <v>418</v>
      </c>
      <c r="D31" s="180">
        <f>VLOOKUP(C31,Threats!$L$4:$M$33,2,FALSE)</f>
        <v>3</v>
      </c>
    </row>
    <row r="32" spans="1:4" ht="24">
      <c r="A32" s="188" t="str">
        <f t="shared" si="3"/>
        <v>V4</v>
      </c>
      <c r="B32" s="196" t="str">
        <f t="shared" si="4"/>
        <v>Lack of or low user awareness and/or training in procedures, use of devices, security aspects etc</v>
      </c>
      <c r="C32" s="191" t="s">
        <v>436</v>
      </c>
      <c r="D32" s="180">
        <f>VLOOKUP(C32,Threats!$L$4:$M$33,2,FALSE)</f>
        <v>4</v>
      </c>
    </row>
    <row r="33" spans="1:4" ht="24">
      <c r="A33" s="188" t="str">
        <f t="shared" si="3"/>
        <v>V4</v>
      </c>
      <c r="B33" s="196" t="str">
        <f t="shared" si="4"/>
        <v>Lack of or low user awareness and/or training in procedures, use of devices, security aspects etc</v>
      </c>
      <c r="C33" s="191" t="s">
        <v>406</v>
      </c>
      <c r="D33" s="180">
        <f>VLOOKUP(C33,Threats!$L$4:$M$33,2,FALSE)</f>
        <v>3</v>
      </c>
    </row>
    <row r="34" spans="1:4" ht="24">
      <c r="A34" s="188" t="str">
        <f t="shared" si="3"/>
        <v>V4</v>
      </c>
      <c r="B34" s="196" t="str">
        <f t="shared" si="4"/>
        <v>Lack of or low user awareness and/or training in procedures, use of devices, security aspects etc</v>
      </c>
      <c r="C34" s="191" t="s">
        <v>480</v>
      </c>
      <c r="D34" s="180">
        <f>VLOOKUP(C34,Threats!$L$4:$M$33,2,FALSE)</f>
        <v>4</v>
      </c>
    </row>
    <row r="35" spans="1:4" ht="24">
      <c r="A35" s="188" t="str">
        <f t="shared" si="3"/>
        <v>V4</v>
      </c>
      <c r="B35" s="196" t="str">
        <f t="shared" si="4"/>
        <v>Lack of or low user awareness and/or training in procedures, use of devices, security aspects etc</v>
      </c>
      <c r="C35" s="191" t="s">
        <v>589</v>
      </c>
      <c r="D35" s="180">
        <f>VLOOKUP(C35,Threats!$L$4:$M$33,2,FALSE)</f>
        <v>4</v>
      </c>
    </row>
    <row r="36" spans="1:4" ht="24">
      <c r="A36" s="188" t="str">
        <f t="shared" si="3"/>
        <v>V4</v>
      </c>
      <c r="B36" s="196" t="str">
        <f t="shared" si="4"/>
        <v>Lack of or low user awareness and/or training in procedures, use of devices, security aspects etc</v>
      </c>
      <c r="C36" s="191" t="s">
        <v>409</v>
      </c>
      <c r="D36" s="180">
        <f>VLOOKUP(C36,Threats!$L$4:$M$33,2,FALSE)</f>
        <v>4</v>
      </c>
    </row>
    <row r="37" spans="1:4" ht="24">
      <c r="A37" s="188" t="str">
        <f t="shared" si="3"/>
        <v>V4</v>
      </c>
      <c r="B37" s="196" t="str">
        <f t="shared" si="4"/>
        <v>Lack of or low user awareness and/or training in procedures, use of devices, security aspects etc</v>
      </c>
      <c r="C37" s="191" t="s">
        <v>592</v>
      </c>
      <c r="D37" s="180">
        <f>VLOOKUP(C37,Threats!$L$4:$M$33,2,FALSE)</f>
        <v>3</v>
      </c>
    </row>
    <row r="38" spans="1:4" ht="24">
      <c r="A38" s="188" t="str">
        <f t="shared" si="3"/>
        <v>V4</v>
      </c>
      <c r="B38" s="196" t="str">
        <f t="shared" si="4"/>
        <v>Lack of or low user awareness and/or training in procedures, use of devices, security aspects etc</v>
      </c>
      <c r="C38" s="191" t="s">
        <v>412</v>
      </c>
      <c r="D38" s="180">
        <f>VLOOKUP(C38,Threats!$L$4:$M$33,2,FALSE)</f>
        <v>4</v>
      </c>
    </row>
    <row r="39" spans="1:4" ht="24">
      <c r="A39" s="188" t="str">
        <f t="shared" si="3"/>
        <v>V4</v>
      </c>
      <c r="B39" s="196" t="str">
        <f t="shared" si="4"/>
        <v>Lack of or low user awareness and/or training in procedures, use of devices, security aspects etc</v>
      </c>
      <c r="C39" s="191" t="s">
        <v>420</v>
      </c>
      <c r="D39" s="180">
        <f>VLOOKUP(C39,Threats!$L$4:$M$33,2,FALSE)</f>
        <v>4</v>
      </c>
    </row>
    <row r="40" spans="1:4" ht="24">
      <c r="A40" s="188" t="s">
        <v>4</v>
      </c>
      <c r="B40" s="196" t="str">
        <f>Vulnerabilities!$B$8</f>
        <v>Lack of usability / unfriendly user interface(s) of device(s)</v>
      </c>
      <c r="C40" s="191" t="s">
        <v>417</v>
      </c>
      <c r="D40" s="180">
        <f>VLOOKUP(C40,Threats!$L$4:$M$33,2,FALSE)</f>
        <v>4</v>
      </c>
    </row>
    <row r="41" spans="1:4">
      <c r="A41" s="188" t="str">
        <f t="shared" ref="A41:B45" si="5">A40</f>
        <v>V5</v>
      </c>
      <c r="B41" s="196" t="str">
        <f t="shared" si="5"/>
        <v>Lack of usability / unfriendly user interface(s) of device(s)</v>
      </c>
      <c r="C41" s="191" t="s">
        <v>418</v>
      </c>
      <c r="D41" s="180">
        <f>VLOOKUP(C41,Threats!$L$4:$M$33,2,FALSE)</f>
        <v>3</v>
      </c>
    </row>
    <row r="42" spans="1:4">
      <c r="A42" s="188" t="str">
        <f t="shared" si="5"/>
        <v>V5</v>
      </c>
      <c r="B42" s="196" t="str">
        <f t="shared" si="5"/>
        <v>Lack of usability / unfriendly user interface(s) of device(s)</v>
      </c>
      <c r="C42" s="191" t="s">
        <v>436</v>
      </c>
      <c r="D42" s="180">
        <f>VLOOKUP(C42,Threats!$L$4:$M$33,2,FALSE)</f>
        <v>4</v>
      </c>
    </row>
    <row r="43" spans="1:4">
      <c r="A43" s="188" t="str">
        <f t="shared" si="5"/>
        <v>V5</v>
      </c>
      <c r="B43" s="196" t="str">
        <f t="shared" si="5"/>
        <v>Lack of usability / unfriendly user interface(s) of device(s)</v>
      </c>
      <c r="C43" s="191" t="s">
        <v>406</v>
      </c>
      <c r="D43" s="180">
        <f>VLOOKUP(C43,Threats!$L$4:$M$33,2,FALSE)</f>
        <v>3</v>
      </c>
    </row>
    <row r="44" spans="1:4">
      <c r="A44" s="188" t="str">
        <f t="shared" si="5"/>
        <v>V5</v>
      </c>
      <c r="B44" s="196" t="str">
        <f t="shared" si="5"/>
        <v>Lack of usability / unfriendly user interface(s) of device(s)</v>
      </c>
      <c r="C44" s="191" t="s">
        <v>409</v>
      </c>
      <c r="D44" s="180">
        <f>VLOOKUP(C44,Threats!$L$4:$M$33,2,FALSE)</f>
        <v>4</v>
      </c>
    </row>
    <row r="45" spans="1:4">
      <c r="A45" s="188" t="str">
        <f t="shared" si="5"/>
        <v>V5</v>
      </c>
      <c r="B45" s="196" t="str">
        <f t="shared" si="5"/>
        <v>Lack of usability / unfriendly user interface(s) of device(s)</v>
      </c>
      <c r="C45" s="191" t="s">
        <v>420</v>
      </c>
      <c r="D45" s="180">
        <f>VLOOKUP(C45,Threats!$L$4:$M$33,2,FALSE)</f>
        <v>4</v>
      </c>
    </row>
    <row r="46" spans="1:4" ht="24">
      <c r="A46" s="188" t="s">
        <v>5</v>
      </c>
      <c r="B46" s="196" t="str">
        <f>Vulnerabilities!$B$9</f>
        <v>Lack of interoperability between devices and/or technologies and/or systems</v>
      </c>
      <c r="C46" s="191" t="s">
        <v>418</v>
      </c>
      <c r="D46" s="180">
        <f>VLOOKUP(C46,Threats!$L$4:$M$33,2,FALSE)</f>
        <v>3</v>
      </c>
    </row>
    <row r="47" spans="1:4" ht="24">
      <c r="A47" s="188" t="s">
        <v>5</v>
      </c>
      <c r="B47" s="196" t="str">
        <f>Vulnerabilities!$B$9</f>
        <v>Lack of interoperability between devices and/or technologies and/or systems</v>
      </c>
      <c r="C47" s="191" t="s">
        <v>412</v>
      </c>
      <c r="D47" s="180">
        <f>VLOOKUP(C47,Threats!$L$4:$M$33,2,FALSE)</f>
        <v>4</v>
      </c>
    </row>
    <row r="48" spans="1:4" ht="24">
      <c r="A48" s="188" t="s">
        <v>5</v>
      </c>
      <c r="B48" s="196" t="str">
        <f>Vulnerabilities!$B$9</f>
        <v>Lack of interoperability between devices and/or technologies and/or systems</v>
      </c>
      <c r="C48" s="191" t="s">
        <v>406</v>
      </c>
      <c r="D48" s="180">
        <f>VLOOKUP(C48,Threats!$L$4:$M$33,2,FALSE)</f>
        <v>3</v>
      </c>
    </row>
    <row r="49" spans="1:4" ht="24">
      <c r="A49" s="188" t="s">
        <v>5</v>
      </c>
      <c r="B49" s="196" t="str">
        <f>Vulnerabilities!$B$9</f>
        <v>Lack of interoperability between devices and/or technologies and/or systems</v>
      </c>
      <c r="C49" s="191" t="s">
        <v>480</v>
      </c>
      <c r="D49" s="180">
        <f>VLOOKUP(C49,Threats!$L$4:$M$33,2,FALSE)</f>
        <v>4</v>
      </c>
    </row>
    <row r="50" spans="1:4" ht="24">
      <c r="A50" s="188" t="s">
        <v>5</v>
      </c>
      <c r="B50" s="196" t="str">
        <f>Vulnerabilities!$B$9</f>
        <v>Lack of interoperability between devices and/or technologies and/or systems</v>
      </c>
      <c r="C50" s="191" t="s">
        <v>420</v>
      </c>
      <c r="D50" s="180">
        <f>VLOOKUP(C50,Threats!$L$4:$M$33,2,FALSE)</f>
        <v>4</v>
      </c>
    </row>
    <row r="51" spans="1:4" ht="24">
      <c r="A51" s="188" t="s">
        <v>368</v>
      </c>
      <c r="B51" s="196" t="str">
        <f>Vulnerabilities!$B$10</f>
        <v>Collected data is insufficient or incorrect [lack of adequate controls at data entry]</v>
      </c>
      <c r="C51" s="191" t="s">
        <v>436</v>
      </c>
      <c r="D51" s="180">
        <f>VLOOKUP(C51,Threats!$L$4:$M$33,2,FALSE)</f>
        <v>4</v>
      </c>
    </row>
    <row r="52" spans="1:4" ht="24">
      <c r="A52" s="188" t="str">
        <f t="shared" ref="A52:B55" si="6">A51</f>
        <v>V7</v>
      </c>
      <c r="B52" s="196" t="str">
        <f t="shared" si="6"/>
        <v>Collected data is insufficient or incorrect [lack of adequate controls at data entry]</v>
      </c>
      <c r="C52" s="191" t="s">
        <v>480</v>
      </c>
      <c r="D52" s="180">
        <f>VLOOKUP(C52,Threats!$L$4:$M$33,2,FALSE)</f>
        <v>4</v>
      </c>
    </row>
    <row r="53" spans="1:4" ht="24">
      <c r="A53" s="188" t="str">
        <f t="shared" si="6"/>
        <v>V7</v>
      </c>
      <c r="B53" s="196" t="str">
        <f t="shared" si="6"/>
        <v>Collected data is insufficient or incorrect [lack of adequate controls at data entry]</v>
      </c>
      <c r="C53" s="191" t="s">
        <v>406</v>
      </c>
      <c r="D53" s="180">
        <f>VLOOKUP(C53,Threats!$L$4:$M$33,2,FALSE)</f>
        <v>3</v>
      </c>
    </row>
    <row r="54" spans="1:4" ht="24">
      <c r="A54" s="188" t="str">
        <f t="shared" si="6"/>
        <v>V7</v>
      </c>
      <c r="B54" s="196" t="str">
        <f t="shared" si="6"/>
        <v>Collected data is insufficient or incorrect [lack of adequate controls at data entry]</v>
      </c>
      <c r="C54" s="191" t="s">
        <v>409</v>
      </c>
      <c r="D54" s="180">
        <f>VLOOKUP(C54,Threats!$L$4:$M$33,2,FALSE)</f>
        <v>4</v>
      </c>
    </row>
    <row r="55" spans="1:4" ht="24">
      <c r="A55" s="188" t="str">
        <f t="shared" si="6"/>
        <v>V7</v>
      </c>
      <c r="B55" s="196" t="str">
        <f t="shared" si="6"/>
        <v>Collected data is insufficient or incorrect [lack of adequate controls at data entry]</v>
      </c>
      <c r="C55" s="191" t="s">
        <v>591</v>
      </c>
      <c r="D55" s="180">
        <f>VLOOKUP(C55,Threats!$L$4:$M$33,2,FALSE)</f>
        <v>3</v>
      </c>
    </row>
    <row r="56" spans="1:4">
      <c r="A56" s="188" t="s">
        <v>6</v>
      </c>
      <c r="B56" s="196" t="str">
        <f>Vulnerabilities!$B$11</f>
        <v>Dependency on power systems</v>
      </c>
      <c r="C56" s="191" t="s">
        <v>410</v>
      </c>
      <c r="D56" s="180">
        <f>VLOOKUP(C56,Threats!$L$4:$M$33,2,FALSE)</f>
        <v>3</v>
      </c>
    </row>
    <row r="57" spans="1:4">
      <c r="A57" s="188" t="str">
        <f>A56</f>
        <v>V8</v>
      </c>
      <c r="B57" s="196" t="str">
        <f>B56</f>
        <v>Dependency on power systems</v>
      </c>
      <c r="C57" s="191" t="s">
        <v>412</v>
      </c>
      <c r="D57" s="180">
        <f>VLOOKUP(C57,Threats!$L$4:$M$33,2,FALSE)</f>
        <v>4</v>
      </c>
    </row>
    <row r="58" spans="1:4">
      <c r="A58" s="188" t="str">
        <f>A57</f>
        <v>V8</v>
      </c>
      <c r="B58" s="196" t="str">
        <f>B57</f>
        <v>Dependency on power systems</v>
      </c>
      <c r="C58" s="191" t="s">
        <v>594</v>
      </c>
      <c r="D58" s="180">
        <f>VLOOKUP(C58,Threats!$L$4:$M$33,2,FALSE)</f>
        <v>3</v>
      </c>
    </row>
    <row r="59" spans="1:4" ht="24">
      <c r="A59" s="188" t="s">
        <v>7</v>
      </c>
      <c r="B59" s="196" t="str">
        <f>Vulnerabilities!$B$12</f>
        <v>Lack of or inadequate logical access (identification, authentication and authorisation) and physical access controls</v>
      </c>
      <c r="C59" s="191" t="s">
        <v>408</v>
      </c>
      <c r="D59" s="180">
        <f>VLOOKUP(C59,Threats!$L$4:$M$33,2,FALSE)</f>
        <v>5</v>
      </c>
    </row>
    <row r="60" spans="1:4" ht="24">
      <c r="A60" s="188" t="str">
        <f t="shared" ref="A60:A75" si="7">A59</f>
        <v>V9</v>
      </c>
      <c r="B60" s="196" t="str">
        <f t="shared" ref="B60:B75" si="8">B59</f>
        <v>Lack of or inadequate logical access (identification, authentication and authorisation) and physical access controls</v>
      </c>
      <c r="C60" s="191" t="s">
        <v>597</v>
      </c>
      <c r="D60" s="180">
        <f>VLOOKUP(C60,Threats!$L$4:$M$33,2,FALSE)</f>
        <v>4</v>
      </c>
    </row>
    <row r="61" spans="1:4" ht="24">
      <c r="A61" s="188" t="str">
        <f t="shared" si="7"/>
        <v>V9</v>
      </c>
      <c r="B61" s="196" t="str">
        <f t="shared" si="8"/>
        <v>Lack of or inadequate logical access (identification, authentication and authorisation) and physical access controls</v>
      </c>
      <c r="C61" s="191" t="s">
        <v>598</v>
      </c>
      <c r="D61" s="180">
        <f>VLOOKUP(C61,Threats!$L$4:$M$33,2,FALSE)</f>
        <v>3</v>
      </c>
    </row>
    <row r="62" spans="1:4" ht="24">
      <c r="A62" s="188" t="str">
        <f t="shared" si="7"/>
        <v>V9</v>
      </c>
      <c r="B62" s="196" t="str">
        <f t="shared" si="8"/>
        <v>Lack of or inadequate logical access (identification, authentication and authorisation) and physical access controls</v>
      </c>
      <c r="C62" s="191" t="s">
        <v>431</v>
      </c>
      <c r="D62" s="180">
        <f>VLOOKUP(C62,Threats!$L$4:$M$33,2,FALSE)</f>
        <v>4</v>
      </c>
    </row>
    <row r="63" spans="1:4" ht="24">
      <c r="A63" s="188" t="str">
        <f t="shared" si="7"/>
        <v>V9</v>
      </c>
      <c r="B63" s="196" t="str">
        <f t="shared" si="8"/>
        <v>Lack of or inadequate logical access (identification, authentication and authorisation) and physical access controls</v>
      </c>
      <c r="C63" s="191" t="s">
        <v>152</v>
      </c>
      <c r="D63" s="180">
        <f>VLOOKUP(C63,Threats!$L$4:$M$33,2,FALSE)</f>
        <v>4</v>
      </c>
    </row>
    <row r="64" spans="1:4" ht="24">
      <c r="A64" s="188" t="str">
        <f t="shared" si="7"/>
        <v>V9</v>
      </c>
      <c r="B64" s="196" t="str">
        <f t="shared" si="8"/>
        <v>Lack of or inadequate logical access (identification, authentication and authorisation) and physical access controls</v>
      </c>
      <c r="C64" s="191" t="s">
        <v>417</v>
      </c>
      <c r="D64" s="180">
        <f>VLOOKUP(C64,Threats!$L$4:$M$33,2,FALSE)</f>
        <v>4</v>
      </c>
    </row>
    <row r="65" spans="1:4" ht="24">
      <c r="A65" s="188" t="str">
        <f t="shared" si="7"/>
        <v>V9</v>
      </c>
      <c r="B65" s="196" t="str">
        <f t="shared" si="8"/>
        <v>Lack of or inadequate logical access (identification, authentication and authorisation) and physical access controls</v>
      </c>
      <c r="C65" s="191" t="s">
        <v>418</v>
      </c>
      <c r="D65" s="180">
        <f>VLOOKUP(C65,Threats!$L$4:$M$33,2,FALSE)</f>
        <v>3</v>
      </c>
    </row>
    <row r="66" spans="1:4" ht="24">
      <c r="A66" s="188" t="str">
        <f t="shared" si="7"/>
        <v>V9</v>
      </c>
      <c r="B66" s="196" t="str">
        <f t="shared" si="8"/>
        <v>Lack of or inadequate logical access (identification, authentication and authorisation) and physical access controls</v>
      </c>
      <c r="C66" s="191" t="s">
        <v>436</v>
      </c>
      <c r="D66" s="180">
        <f>VLOOKUP(C66,Threats!$L$4:$M$33,2,FALSE)</f>
        <v>4</v>
      </c>
    </row>
    <row r="67" spans="1:4" ht="24">
      <c r="A67" s="188" t="str">
        <f t="shared" si="7"/>
        <v>V9</v>
      </c>
      <c r="B67" s="196" t="str">
        <f t="shared" si="8"/>
        <v>Lack of or inadequate logical access (identification, authentication and authorisation) and physical access controls</v>
      </c>
      <c r="C67" s="191" t="s">
        <v>409</v>
      </c>
      <c r="D67" s="180">
        <f>VLOOKUP(C67,Threats!$L$4:$M$33,2,FALSE)</f>
        <v>4</v>
      </c>
    </row>
    <row r="68" spans="1:4" ht="24">
      <c r="A68" s="188" t="str">
        <f t="shared" si="7"/>
        <v>V9</v>
      </c>
      <c r="B68" s="196" t="str">
        <f t="shared" si="8"/>
        <v>Lack of or inadequate logical access (identification, authentication and authorisation) and physical access controls</v>
      </c>
      <c r="C68" s="191" t="s">
        <v>422</v>
      </c>
      <c r="D68" s="180">
        <f>VLOOKUP(C68,Threats!$L$4:$M$33,2,FALSE)</f>
        <v>3</v>
      </c>
    </row>
    <row r="69" spans="1:4" ht="24">
      <c r="A69" s="188" t="str">
        <f t="shared" si="7"/>
        <v>V9</v>
      </c>
      <c r="B69" s="196" t="str">
        <f t="shared" si="8"/>
        <v>Lack of or inadequate logical access (identification, authentication and authorisation) and physical access controls</v>
      </c>
      <c r="C69" s="191" t="s">
        <v>423</v>
      </c>
      <c r="D69" s="180">
        <f>VLOOKUP(C69,Threats!$L$4:$M$33,2,FALSE)</f>
        <v>2</v>
      </c>
    </row>
    <row r="70" spans="1:4" ht="24">
      <c r="A70" s="188" t="str">
        <f t="shared" si="7"/>
        <v>V9</v>
      </c>
      <c r="B70" s="196" t="str">
        <f t="shared" si="8"/>
        <v>Lack of or inadequate logical access (identification, authentication and authorisation) and physical access controls</v>
      </c>
      <c r="C70" s="191" t="s">
        <v>424</v>
      </c>
      <c r="D70" s="180">
        <f>VLOOKUP(C70,Threats!$L$4:$M$33,2,FALSE)</f>
        <v>2</v>
      </c>
    </row>
    <row r="71" spans="1:4" ht="24">
      <c r="A71" s="188" t="str">
        <f t="shared" si="7"/>
        <v>V9</v>
      </c>
      <c r="B71" s="196" t="str">
        <f t="shared" si="8"/>
        <v>Lack of or inadequate logical access (identification, authentication and authorisation) and physical access controls</v>
      </c>
      <c r="C71" s="191" t="s">
        <v>425</v>
      </c>
      <c r="D71" s="180">
        <f>VLOOKUP(C71,Threats!$L$4:$M$33,2,FALSE)</f>
        <v>2</v>
      </c>
    </row>
    <row r="72" spans="1:4" ht="24">
      <c r="A72" s="188" t="str">
        <f t="shared" si="7"/>
        <v>V9</v>
      </c>
      <c r="B72" s="196" t="str">
        <f t="shared" si="8"/>
        <v>Lack of or inadequate logical access (identification, authentication and authorisation) and physical access controls</v>
      </c>
      <c r="C72" s="191" t="s">
        <v>432</v>
      </c>
      <c r="D72" s="180">
        <f>VLOOKUP(C72,Threats!$L$4:$M$33,2,FALSE)</f>
        <v>3</v>
      </c>
    </row>
    <row r="73" spans="1:4" ht="24">
      <c r="A73" s="188" t="str">
        <f t="shared" si="7"/>
        <v>V9</v>
      </c>
      <c r="B73" s="196" t="str">
        <f t="shared" si="8"/>
        <v>Lack of or inadequate logical access (identification, authentication and authorisation) and physical access controls</v>
      </c>
      <c r="C73" s="191" t="s">
        <v>426</v>
      </c>
      <c r="D73" s="180">
        <f>VLOOKUP(C73,Threats!$L$4:$M$33,2,FALSE)</f>
        <v>4</v>
      </c>
    </row>
    <row r="74" spans="1:4" ht="24">
      <c r="A74" s="188" t="str">
        <f t="shared" si="7"/>
        <v>V9</v>
      </c>
      <c r="B74" s="196" t="str">
        <f t="shared" si="8"/>
        <v>Lack of or inadequate logical access (identification, authentication and authorisation) and physical access controls</v>
      </c>
      <c r="C74" s="191" t="s">
        <v>593</v>
      </c>
      <c r="D74" s="180">
        <f>VLOOKUP(C74,Threats!$L$4:$M$33,2,FALSE)</f>
        <v>3</v>
      </c>
    </row>
    <row r="75" spans="1:4" ht="24">
      <c r="A75" s="188" t="str">
        <f t="shared" si="7"/>
        <v>V9</v>
      </c>
      <c r="B75" s="196" t="str">
        <f t="shared" si="8"/>
        <v>Lack of or inadequate logical access (identification, authentication and authorisation) and physical access controls</v>
      </c>
      <c r="C75" s="191" t="s">
        <v>596</v>
      </c>
      <c r="D75" s="180">
        <f>VLOOKUP(C75,Threats!$L$4:$M$33,2,FALSE)</f>
        <v>2</v>
      </c>
    </row>
    <row r="76" spans="1:4" ht="24">
      <c r="A76" s="188" t="s">
        <v>8</v>
      </c>
      <c r="B76" s="196" t="str">
        <f>Vulnerabilities!$B$13</f>
        <v>Flawed/insufficient design and/or capacity of devices and systems</v>
      </c>
      <c r="C76" s="191" t="s">
        <v>410</v>
      </c>
      <c r="D76" s="180">
        <f>VLOOKUP(C76,Threats!$L$4:$M$33,2,FALSE)</f>
        <v>3</v>
      </c>
    </row>
    <row r="77" spans="1:4" ht="24">
      <c r="A77" s="188" t="str">
        <f t="shared" ref="A77:B81" si="9">A76</f>
        <v>V10</v>
      </c>
      <c r="B77" s="196" t="str">
        <f t="shared" si="9"/>
        <v>Flawed/insufficient design and/or capacity of devices and systems</v>
      </c>
      <c r="C77" s="191" t="s">
        <v>406</v>
      </c>
      <c r="D77" s="180">
        <f>VLOOKUP(C77,Threats!$L$4:$M$33,2,FALSE)</f>
        <v>3</v>
      </c>
    </row>
    <row r="78" spans="1:4" ht="24">
      <c r="A78" s="188" t="str">
        <f t="shared" si="9"/>
        <v>V10</v>
      </c>
      <c r="B78" s="196" t="str">
        <f t="shared" si="9"/>
        <v>Flawed/insufficient design and/or capacity of devices and systems</v>
      </c>
      <c r="C78" s="191" t="s">
        <v>480</v>
      </c>
      <c r="D78" s="180">
        <f>VLOOKUP(C78,Threats!$L$4:$M$33,2,FALSE)</f>
        <v>4</v>
      </c>
    </row>
    <row r="79" spans="1:4" ht="24">
      <c r="A79" s="188" t="str">
        <f t="shared" si="9"/>
        <v>V10</v>
      </c>
      <c r="B79" s="196" t="str">
        <f t="shared" si="9"/>
        <v>Flawed/insufficient design and/or capacity of devices and systems</v>
      </c>
      <c r="C79" s="191" t="s">
        <v>412</v>
      </c>
      <c r="D79" s="180">
        <f>VLOOKUP(C79,Threats!$L$4:$M$33,2,FALSE)</f>
        <v>4</v>
      </c>
    </row>
    <row r="80" spans="1:4" ht="24">
      <c r="A80" s="188" t="str">
        <f t="shared" si="9"/>
        <v>V10</v>
      </c>
      <c r="B80" s="196" t="str">
        <f t="shared" si="9"/>
        <v>Flawed/insufficient design and/or capacity of devices and systems</v>
      </c>
      <c r="C80" s="191" t="s">
        <v>594</v>
      </c>
      <c r="D80" s="180">
        <f>VLOOKUP(C80,Threats!$L$4:$M$33,2,FALSE)</f>
        <v>3</v>
      </c>
    </row>
    <row r="81" spans="1:4" ht="24">
      <c r="A81" s="188" t="str">
        <f t="shared" si="9"/>
        <v>V10</v>
      </c>
      <c r="B81" s="196" t="str">
        <f t="shared" si="9"/>
        <v>Flawed/insufficient design and/or capacity of devices and systems</v>
      </c>
      <c r="C81" s="191" t="s">
        <v>595</v>
      </c>
      <c r="D81" s="180">
        <f>VLOOKUP(C81,Threats!$L$4:$M$33,2,FALSE)</f>
        <v>4</v>
      </c>
    </row>
    <row r="82" spans="1:4">
      <c r="A82" s="188" t="s">
        <v>9</v>
      </c>
      <c r="B82" s="196" t="str">
        <f>Vulnerabilities!B14</f>
        <v xml:space="preserve">Lack of adequate controls in biometrics' enrolment stage </v>
      </c>
      <c r="C82" s="191" t="s">
        <v>408</v>
      </c>
      <c r="D82" s="180">
        <f>VLOOKUP(C82,Threats!$L$4:$M$33,2,FALSE)</f>
        <v>5</v>
      </c>
    </row>
    <row r="83" spans="1:4" ht="24">
      <c r="A83" s="188" t="str">
        <f t="shared" ref="A83:B87" si="10">A82</f>
        <v>V11</v>
      </c>
      <c r="B83" s="196" t="str">
        <f t="shared" si="10"/>
        <v xml:space="preserve">Lack of adequate controls in biometrics' enrolment stage </v>
      </c>
      <c r="C83" s="191" t="s">
        <v>597</v>
      </c>
      <c r="D83" s="180">
        <f>VLOOKUP(C83,Threats!$L$4:$M$33,2,FALSE)</f>
        <v>4</v>
      </c>
    </row>
    <row r="84" spans="1:4">
      <c r="A84" s="188" t="str">
        <f t="shared" si="10"/>
        <v>V11</v>
      </c>
      <c r="B84" s="196" t="str">
        <f t="shared" si="10"/>
        <v xml:space="preserve">Lack of adequate controls in biometrics' enrolment stage </v>
      </c>
      <c r="C84" s="191" t="s">
        <v>406</v>
      </c>
      <c r="D84" s="180">
        <f>VLOOKUP(C84,Threats!$L$4:$M$33,2,FALSE)</f>
        <v>3</v>
      </c>
    </row>
    <row r="85" spans="1:4">
      <c r="A85" s="188" t="str">
        <f t="shared" si="10"/>
        <v>V11</v>
      </c>
      <c r="B85" s="196" t="str">
        <f t="shared" si="10"/>
        <v xml:space="preserve">Lack of adequate controls in biometrics' enrolment stage </v>
      </c>
      <c r="C85" s="191" t="s">
        <v>480</v>
      </c>
      <c r="D85" s="180">
        <f>VLOOKUP(C85,Threats!$L$4:$M$33,2,FALSE)</f>
        <v>4</v>
      </c>
    </row>
    <row r="86" spans="1:4">
      <c r="A86" s="188" t="str">
        <f t="shared" si="10"/>
        <v>V11</v>
      </c>
      <c r="B86" s="196" t="str">
        <f t="shared" si="10"/>
        <v xml:space="preserve">Lack of adequate controls in biometrics' enrolment stage </v>
      </c>
      <c r="C86" s="191" t="s">
        <v>409</v>
      </c>
      <c r="D86" s="180">
        <f>VLOOKUP(C86,Threats!$L$4:$M$33,2,FALSE)</f>
        <v>4</v>
      </c>
    </row>
    <row r="87" spans="1:4">
      <c r="A87" s="188" t="str">
        <f t="shared" si="10"/>
        <v>V11</v>
      </c>
      <c r="B87" s="196" t="str">
        <f t="shared" si="10"/>
        <v xml:space="preserve">Lack of adequate controls in biometrics' enrolment stage </v>
      </c>
      <c r="C87" s="191" t="s">
        <v>420</v>
      </c>
      <c r="D87" s="180">
        <f>VLOOKUP(C87,Threats!$L$4:$M$33,2,FALSE)</f>
        <v>4</v>
      </c>
    </row>
    <row r="88" spans="1:4">
      <c r="A88" s="188" t="s">
        <v>10</v>
      </c>
      <c r="B88" s="196" t="str">
        <f>Vulnerabilities!B15</f>
        <v xml:space="preserve">Lack of harmonisation and interoperability of procedures </v>
      </c>
      <c r="C88" s="191" t="s">
        <v>418</v>
      </c>
      <c r="D88" s="180">
        <f>VLOOKUP(C88,Threats!$L$4:$M$33,2,FALSE)</f>
        <v>3</v>
      </c>
    </row>
    <row r="89" spans="1:4">
      <c r="A89" s="188" t="str">
        <f t="shared" ref="A89:B93" si="11">A88</f>
        <v>V12</v>
      </c>
      <c r="B89" s="196" t="str">
        <f t="shared" si="11"/>
        <v xml:space="preserve">Lack of harmonisation and interoperability of procedures </v>
      </c>
      <c r="C89" s="191" t="s">
        <v>436</v>
      </c>
      <c r="D89" s="180">
        <f>VLOOKUP(C89,Threats!$L$4:$M$33,2,FALSE)</f>
        <v>4</v>
      </c>
    </row>
    <row r="90" spans="1:4">
      <c r="A90" s="188" t="str">
        <f t="shared" si="11"/>
        <v>V12</v>
      </c>
      <c r="B90" s="196" t="str">
        <f t="shared" si="11"/>
        <v xml:space="preserve">Lack of harmonisation and interoperability of procedures </v>
      </c>
      <c r="C90" s="191" t="s">
        <v>406</v>
      </c>
      <c r="D90" s="180">
        <f>VLOOKUP(C90,Threats!$L$4:$M$33,2,FALSE)</f>
        <v>3</v>
      </c>
    </row>
    <row r="91" spans="1:4">
      <c r="A91" s="188" t="str">
        <f t="shared" si="11"/>
        <v>V12</v>
      </c>
      <c r="B91" s="196" t="str">
        <f t="shared" si="11"/>
        <v xml:space="preserve">Lack of harmonisation and interoperability of procedures </v>
      </c>
      <c r="C91" s="191" t="s">
        <v>480</v>
      </c>
      <c r="D91" s="180">
        <f>VLOOKUP(C91,Threats!$L$4:$M$33,2,FALSE)</f>
        <v>4</v>
      </c>
    </row>
    <row r="92" spans="1:4">
      <c r="A92" s="188" t="str">
        <f t="shared" si="11"/>
        <v>V12</v>
      </c>
      <c r="B92" s="196" t="str">
        <f t="shared" si="11"/>
        <v xml:space="preserve">Lack of harmonisation and interoperability of procedures </v>
      </c>
      <c r="C92" s="191" t="s">
        <v>420</v>
      </c>
      <c r="D92" s="180">
        <f>VLOOKUP(C92,Threats!$L$4:$M$33,2,FALSE)</f>
        <v>4</v>
      </c>
    </row>
    <row r="93" spans="1:4" ht="24">
      <c r="A93" s="188" t="str">
        <f t="shared" si="11"/>
        <v>V12</v>
      </c>
      <c r="B93" s="196" t="str">
        <f t="shared" si="11"/>
        <v xml:space="preserve">Lack of harmonisation and interoperability of procedures </v>
      </c>
      <c r="C93" s="191" t="s">
        <v>589</v>
      </c>
      <c r="D93" s="180">
        <f>VLOOKUP(C93,Threats!$L$4:$M$33,2,FALSE)</f>
        <v>4</v>
      </c>
    </row>
    <row r="94" spans="1:4">
      <c r="A94" s="188" t="s">
        <v>11</v>
      </c>
      <c r="B94" s="196" t="str">
        <f>Vulnerabilities!B16</f>
        <v xml:space="preserve">Lack of or inappropriate protection of RFID tags </v>
      </c>
      <c r="C94" s="191" t="s">
        <v>410</v>
      </c>
      <c r="D94" s="180">
        <f>VLOOKUP(C94,Threats!$L$4:$M$33,2,FALSE)</f>
        <v>3</v>
      </c>
    </row>
    <row r="95" spans="1:4">
      <c r="A95" s="188" t="str">
        <f t="shared" ref="A95:A104" si="12">A94</f>
        <v>V13</v>
      </c>
      <c r="B95" s="196" t="str">
        <f t="shared" ref="B95:B104" si="13">B94</f>
        <v xml:space="preserve">Lack of or inappropriate protection of RFID tags </v>
      </c>
      <c r="C95" s="191" t="s">
        <v>408</v>
      </c>
      <c r="D95" s="180">
        <f>VLOOKUP(C95,Threats!$L$4:$M$33,2,FALSE)</f>
        <v>5</v>
      </c>
    </row>
    <row r="96" spans="1:4">
      <c r="A96" s="188" t="str">
        <f t="shared" si="12"/>
        <v>V13</v>
      </c>
      <c r="B96" s="196" t="str">
        <f t="shared" si="13"/>
        <v xml:space="preserve">Lack of or inappropriate protection of RFID tags </v>
      </c>
      <c r="C96" s="191" t="s">
        <v>411</v>
      </c>
      <c r="D96" s="180">
        <f>VLOOKUP(C96,Threats!$L$4:$M$33,2,FALSE)</f>
        <v>3</v>
      </c>
    </row>
    <row r="97" spans="1:4">
      <c r="A97" s="188" t="str">
        <f t="shared" si="12"/>
        <v>V13</v>
      </c>
      <c r="B97" s="196" t="str">
        <f t="shared" si="13"/>
        <v xml:space="preserve">Lack of or inappropriate protection of RFID tags </v>
      </c>
      <c r="C97" s="191" t="s">
        <v>598</v>
      </c>
      <c r="D97" s="180">
        <f>VLOOKUP(C97,Threats!$L$4:$M$33,2,FALSE)</f>
        <v>3</v>
      </c>
    </row>
    <row r="98" spans="1:4">
      <c r="A98" s="188" t="str">
        <f t="shared" si="12"/>
        <v>V13</v>
      </c>
      <c r="B98" s="196" t="str">
        <f t="shared" si="13"/>
        <v xml:space="preserve">Lack of or inappropriate protection of RFID tags </v>
      </c>
      <c r="C98" s="191" t="s">
        <v>422</v>
      </c>
      <c r="D98" s="180">
        <f>VLOOKUP(C98,Threats!$L$4:$M$33,2,FALSE)</f>
        <v>3</v>
      </c>
    </row>
    <row r="99" spans="1:4">
      <c r="A99" s="188" t="str">
        <f t="shared" si="12"/>
        <v>V13</v>
      </c>
      <c r="B99" s="196" t="str">
        <f t="shared" si="13"/>
        <v xml:space="preserve">Lack of or inappropriate protection of RFID tags </v>
      </c>
      <c r="C99" s="191" t="s">
        <v>423</v>
      </c>
      <c r="D99" s="180">
        <f>VLOOKUP(C99,Threats!$L$4:$M$33,2,FALSE)</f>
        <v>2</v>
      </c>
    </row>
    <row r="100" spans="1:4">
      <c r="A100" s="188" t="str">
        <f t="shared" si="12"/>
        <v>V13</v>
      </c>
      <c r="B100" s="196" t="str">
        <f t="shared" si="13"/>
        <v xml:space="preserve">Lack of or inappropriate protection of RFID tags </v>
      </c>
      <c r="C100" s="191" t="s">
        <v>424</v>
      </c>
      <c r="D100" s="180">
        <f>VLOOKUP(C100,Threats!$L$4:$M$33,2,FALSE)</f>
        <v>2</v>
      </c>
    </row>
    <row r="101" spans="1:4">
      <c r="A101" s="188" t="str">
        <f t="shared" si="12"/>
        <v>V13</v>
      </c>
      <c r="B101" s="196" t="str">
        <f t="shared" si="13"/>
        <v xml:space="preserve">Lack of or inappropriate protection of RFID tags </v>
      </c>
      <c r="C101" s="191" t="s">
        <v>425</v>
      </c>
      <c r="D101" s="180">
        <f>VLOOKUP(C101,Threats!$L$4:$M$33,2,FALSE)</f>
        <v>2</v>
      </c>
    </row>
    <row r="102" spans="1:4" ht="24">
      <c r="A102" s="188" t="str">
        <f t="shared" si="12"/>
        <v>V13</v>
      </c>
      <c r="B102" s="196" t="str">
        <f t="shared" si="13"/>
        <v xml:space="preserve">Lack of or inappropriate protection of RFID tags </v>
      </c>
      <c r="C102" s="191" t="s">
        <v>432</v>
      </c>
      <c r="D102" s="180">
        <f>VLOOKUP(C102,Threats!$L$4:$M$33,2,FALSE)</f>
        <v>3</v>
      </c>
    </row>
    <row r="103" spans="1:4">
      <c r="A103" s="188" t="str">
        <f t="shared" si="12"/>
        <v>V13</v>
      </c>
      <c r="B103" s="196" t="str">
        <f t="shared" si="13"/>
        <v xml:space="preserve">Lack of or inappropriate protection of RFID tags </v>
      </c>
      <c r="C103" s="191" t="s">
        <v>426</v>
      </c>
      <c r="D103" s="180">
        <f>VLOOKUP(C103,Threats!$L$4:$M$33,2,FALSE)</f>
        <v>4</v>
      </c>
    </row>
    <row r="104" spans="1:4">
      <c r="A104" s="188" t="str">
        <f t="shared" si="12"/>
        <v>V13</v>
      </c>
      <c r="B104" s="196" t="str">
        <f t="shared" si="13"/>
        <v xml:space="preserve">Lack of or inappropriate protection of RFID tags </v>
      </c>
      <c r="C104" s="191" t="s">
        <v>412</v>
      </c>
      <c r="D104" s="180">
        <f>VLOOKUP(C104,Threats!$L$4:$M$33,2,FALSE)</f>
        <v>4</v>
      </c>
    </row>
    <row r="105" spans="1:4" ht="24">
      <c r="A105" s="188" t="s">
        <v>12</v>
      </c>
      <c r="B105" s="196" t="str">
        <f>Vulnerabilities!B17</f>
        <v>Lack of sufficiently skilled and/or trained personnel [airport, airline]</v>
      </c>
      <c r="C105" s="191" t="s">
        <v>408</v>
      </c>
      <c r="D105" s="180">
        <f>VLOOKUP(C105,Threats!$L$4:$M$33,2,FALSE)</f>
        <v>5</v>
      </c>
    </row>
    <row r="106" spans="1:4" ht="24">
      <c r="A106" s="188" t="str">
        <f t="shared" ref="A106:A119" si="14">A105</f>
        <v>V14</v>
      </c>
      <c r="B106" s="196" t="str">
        <f t="shared" ref="B106:B119" si="15">B105</f>
        <v>Lack of sufficiently skilled and/or trained personnel [airport, airline]</v>
      </c>
      <c r="C106" s="191" t="s">
        <v>597</v>
      </c>
      <c r="D106" s="180">
        <f>VLOOKUP(C106,Threats!$L$4:$M$33,2,FALSE)</f>
        <v>4</v>
      </c>
    </row>
    <row r="107" spans="1:4" ht="24">
      <c r="A107" s="188" t="str">
        <f t="shared" si="14"/>
        <v>V14</v>
      </c>
      <c r="B107" s="196" t="str">
        <f t="shared" si="15"/>
        <v>Lack of sufficiently skilled and/or trained personnel [airport, airline]</v>
      </c>
      <c r="C107" s="191" t="s">
        <v>598</v>
      </c>
      <c r="D107" s="180">
        <f>VLOOKUP(C107,Threats!$L$4:$M$33,2,FALSE)</f>
        <v>3</v>
      </c>
    </row>
    <row r="108" spans="1:4" ht="24">
      <c r="A108" s="188" t="str">
        <f t="shared" si="14"/>
        <v>V14</v>
      </c>
      <c r="B108" s="196" t="str">
        <f t="shared" si="15"/>
        <v>Lack of sufficiently skilled and/or trained personnel [airport, airline]</v>
      </c>
      <c r="C108" s="191" t="s">
        <v>431</v>
      </c>
      <c r="D108" s="180">
        <f>VLOOKUP(C108,Threats!$L$4:$M$33,2,FALSE)</f>
        <v>4</v>
      </c>
    </row>
    <row r="109" spans="1:4" ht="24">
      <c r="A109" s="188" t="str">
        <f t="shared" si="14"/>
        <v>V14</v>
      </c>
      <c r="B109" s="196" t="str">
        <f t="shared" si="15"/>
        <v>Lack of sufficiently skilled and/or trained personnel [airport, airline]</v>
      </c>
      <c r="C109" s="191" t="s">
        <v>417</v>
      </c>
      <c r="D109" s="180">
        <f>VLOOKUP(C109,Threats!$L$4:$M$33,2,FALSE)</f>
        <v>4</v>
      </c>
    </row>
    <row r="110" spans="1:4" ht="24">
      <c r="A110" s="188" t="str">
        <f t="shared" si="14"/>
        <v>V14</v>
      </c>
      <c r="B110" s="196" t="str">
        <f t="shared" si="15"/>
        <v>Lack of sufficiently skilled and/or trained personnel [airport, airline]</v>
      </c>
      <c r="C110" s="191" t="s">
        <v>418</v>
      </c>
      <c r="D110" s="180">
        <f>VLOOKUP(C110,Threats!$L$4:$M$33,2,FALSE)</f>
        <v>3</v>
      </c>
    </row>
    <row r="111" spans="1:4" ht="24">
      <c r="A111" s="188" t="str">
        <f t="shared" si="14"/>
        <v>V14</v>
      </c>
      <c r="B111" s="196" t="str">
        <f t="shared" si="15"/>
        <v>Lack of sufficiently skilled and/or trained personnel [airport, airline]</v>
      </c>
      <c r="C111" s="191" t="s">
        <v>152</v>
      </c>
      <c r="D111" s="180">
        <f>VLOOKUP(C111,Threats!$L$4:$M$33,2,FALSE)</f>
        <v>4</v>
      </c>
    </row>
    <row r="112" spans="1:4" ht="24">
      <c r="A112" s="188" t="str">
        <f t="shared" si="14"/>
        <v>V14</v>
      </c>
      <c r="B112" s="196" t="str">
        <f t="shared" si="15"/>
        <v>Lack of sufficiently skilled and/or trained personnel [airport, airline]</v>
      </c>
      <c r="C112" s="191" t="s">
        <v>436</v>
      </c>
      <c r="D112" s="180">
        <f>VLOOKUP(C112,Threats!$L$4:$M$33,2,FALSE)</f>
        <v>4</v>
      </c>
    </row>
    <row r="113" spans="1:4" ht="24">
      <c r="A113" s="188" t="str">
        <f t="shared" si="14"/>
        <v>V14</v>
      </c>
      <c r="B113" s="196" t="str">
        <f t="shared" si="15"/>
        <v>Lack of sufficiently skilled and/or trained personnel [airport, airline]</v>
      </c>
      <c r="C113" s="191" t="s">
        <v>406</v>
      </c>
      <c r="D113" s="180">
        <f>VLOOKUP(C113,Threats!$L$4:$M$33,2,FALSE)</f>
        <v>3</v>
      </c>
    </row>
    <row r="114" spans="1:4" ht="24">
      <c r="A114" s="188" t="str">
        <f t="shared" si="14"/>
        <v>V14</v>
      </c>
      <c r="B114" s="196" t="str">
        <f t="shared" si="15"/>
        <v>Lack of sufficiently skilled and/or trained personnel [airport, airline]</v>
      </c>
      <c r="C114" s="191" t="s">
        <v>480</v>
      </c>
      <c r="D114" s="180">
        <f>VLOOKUP(C114,Threats!$L$4:$M$33,2,FALSE)</f>
        <v>4</v>
      </c>
    </row>
    <row r="115" spans="1:4" ht="24">
      <c r="A115" s="188" t="str">
        <f t="shared" si="14"/>
        <v>V14</v>
      </c>
      <c r="B115" s="196" t="str">
        <f t="shared" si="15"/>
        <v>Lack of sufficiently skilled and/or trained personnel [airport, airline]</v>
      </c>
      <c r="C115" s="191" t="s">
        <v>409</v>
      </c>
      <c r="D115" s="180">
        <f>VLOOKUP(C115,Threats!$L$4:$M$33,2,FALSE)</f>
        <v>4</v>
      </c>
    </row>
    <row r="116" spans="1:4" ht="24">
      <c r="A116" s="188" t="str">
        <f t="shared" si="14"/>
        <v>V14</v>
      </c>
      <c r="B116" s="196" t="str">
        <f t="shared" si="15"/>
        <v>Lack of sufficiently skilled and/or trained personnel [airport, airline]</v>
      </c>
      <c r="C116" s="191" t="s">
        <v>592</v>
      </c>
      <c r="D116" s="180">
        <f>VLOOKUP(C116,Threats!$L$4:$M$33,2,FALSE)</f>
        <v>3</v>
      </c>
    </row>
    <row r="117" spans="1:4" ht="24">
      <c r="A117" s="188" t="str">
        <f t="shared" si="14"/>
        <v>V14</v>
      </c>
      <c r="B117" s="196" t="str">
        <f t="shared" si="15"/>
        <v>Lack of sufficiently skilled and/or trained personnel [airport, airline]</v>
      </c>
      <c r="C117" s="191" t="s">
        <v>412</v>
      </c>
      <c r="D117" s="180">
        <f>VLOOKUP(C117,Threats!$L$4:$M$33,2,FALSE)</f>
        <v>4</v>
      </c>
    </row>
    <row r="118" spans="1:4" ht="24">
      <c r="A118" s="188" t="str">
        <f t="shared" si="14"/>
        <v>V14</v>
      </c>
      <c r="B118" s="196" t="str">
        <f t="shared" si="15"/>
        <v>Lack of sufficiently skilled and/or trained personnel [airport, airline]</v>
      </c>
      <c r="C118" s="191" t="s">
        <v>591</v>
      </c>
      <c r="D118" s="180">
        <f>VLOOKUP(C118,Threats!$L$4:$M$33,2,FALSE)</f>
        <v>3</v>
      </c>
    </row>
    <row r="119" spans="1:4" ht="24">
      <c r="A119" s="188" t="str">
        <f t="shared" si="14"/>
        <v>V14</v>
      </c>
      <c r="B119" s="196" t="str">
        <f t="shared" si="15"/>
        <v>Lack of sufficiently skilled and/or trained personnel [airport, airline]</v>
      </c>
      <c r="C119" s="191" t="s">
        <v>590</v>
      </c>
      <c r="D119" s="180">
        <f>VLOOKUP(C119,Threats!$L$4:$M$33,2,FALSE)</f>
        <v>3</v>
      </c>
    </row>
    <row r="120" spans="1:4">
      <c r="A120" s="188" t="s">
        <v>13</v>
      </c>
      <c r="B120" s="196" t="str">
        <f>Vulnerabilities!B18</f>
        <v>Insufficient equipment</v>
      </c>
      <c r="C120" s="191" t="s">
        <v>406</v>
      </c>
      <c r="D120" s="180">
        <f>VLOOKUP(C120,Threats!$L$4:$M$33,2,FALSE)</f>
        <v>3</v>
      </c>
    </row>
    <row r="121" spans="1:4">
      <c r="A121" s="188" t="str">
        <f>A120</f>
        <v>V15</v>
      </c>
      <c r="B121" s="196" t="str">
        <f>B120</f>
        <v>Insufficient equipment</v>
      </c>
      <c r="C121" s="191" t="s">
        <v>420</v>
      </c>
      <c r="D121" s="180">
        <f>VLOOKUP(C121,Threats!$L$4:$M$33,2,FALSE)</f>
        <v>4</v>
      </c>
    </row>
    <row r="122" spans="1:4" ht="24">
      <c r="A122" s="188" t="s">
        <v>14</v>
      </c>
      <c r="B122" s="196" t="str">
        <f>Vulnerabilities!B19</f>
        <v>Inappropriate expansion of the trust perimeter</v>
      </c>
      <c r="C122" s="191" t="s">
        <v>417</v>
      </c>
      <c r="D122" s="180">
        <f>VLOOKUP(C122,Threats!$L$4:$M$33,2,FALSE)</f>
        <v>4</v>
      </c>
    </row>
    <row r="123" spans="1:4">
      <c r="A123" s="188" t="str">
        <f>A122</f>
        <v>V16</v>
      </c>
      <c r="B123" s="196" t="str">
        <f>B122</f>
        <v>Inappropriate expansion of the trust perimeter</v>
      </c>
      <c r="C123" s="191" t="s">
        <v>409</v>
      </c>
      <c r="D123" s="180">
        <f>VLOOKUP(C123,Threats!$L$4:$M$33,2,FALSE)</f>
        <v>4</v>
      </c>
    </row>
    <row r="124" spans="1:4">
      <c r="A124" s="188" t="str">
        <f>A123</f>
        <v>V16</v>
      </c>
      <c r="B124" s="196" t="str">
        <f>B123</f>
        <v>Inappropriate expansion of the trust perimeter</v>
      </c>
      <c r="C124" s="191" t="s">
        <v>431</v>
      </c>
      <c r="D124" s="180">
        <f>VLOOKUP(C124,Threats!$L$4:$M$33,2,FALSE)</f>
        <v>4</v>
      </c>
    </row>
    <row r="125" spans="1:4">
      <c r="A125" s="188" t="s">
        <v>15</v>
      </c>
      <c r="B125" s="196" t="str">
        <f>Vulnerabilities!B20</f>
        <v>Lack of dependable sensors, GPS</v>
      </c>
      <c r="C125" s="191" t="s">
        <v>412</v>
      </c>
      <c r="D125" s="180">
        <f>VLOOKUP(C125,Threats!$L$4:$M$33,2,FALSE)</f>
        <v>4</v>
      </c>
    </row>
    <row r="126" spans="1:4">
      <c r="A126" s="188" t="str">
        <f>A125</f>
        <v>V17</v>
      </c>
      <c r="B126" s="196" t="str">
        <f>B125</f>
        <v>Lack of dependable sensors, GPS</v>
      </c>
      <c r="C126" s="191" t="s">
        <v>411</v>
      </c>
      <c r="D126" s="180">
        <f>VLOOKUP(C126,Threats!$L$4:$M$33,2,FALSE)</f>
        <v>3</v>
      </c>
    </row>
    <row r="127" spans="1:4" ht="24">
      <c r="A127" s="188" t="s">
        <v>16</v>
      </c>
      <c r="B127" s="196" t="str">
        <f>Vulnerabilities!B21</f>
        <v>Lack of respect to the data minimisation and proportionality principles</v>
      </c>
      <c r="C127" s="191" t="s">
        <v>597</v>
      </c>
      <c r="D127" s="180">
        <f>VLOOKUP(C127,Threats!$L$4:$M$33,2,FALSE)</f>
        <v>4</v>
      </c>
    </row>
    <row r="128" spans="1:4" ht="24">
      <c r="A128" s="188" t="str">
        <f t="shared" ref="A128:B131" si="16">A127</f>
        <v>V18</v>
      </c>
      <c r="B128" s="196" t="str">
        <f t="shared" si="16"/>
        <v>Lack of respect to the data minimisation and proportionality principles</v>
      </c>
      <c r="C128" s="191" t="s">
        <v>480</v>
      </c>
      <c r="D128" s="180">
        <f>VLOOKUP(C128,Threats!$L$4:$M$33,2,FALSE)</f>
        <v>4</v>
      </c>
    </row>
    <row r="129" spans="1:4" ht="24">
      <c r="A129" s="188" t="str">
        <f t="shared" si="16"/>
        <v>V18</v>
      </c>
      <c r="B129" s="196" t="str">
        <f t="shared" si="16"/>
        <v>Lack of respect to the data minimisation and proportionality principles</v>
      </c>
      <c r="C129" s="191" t="s">
        <v>589</v>
      </c>
      <c r="D129" s="180">
        <f>VLOOKUP(C129,Threats!$L$4:$M$33,2,FALSE)</f>
        <v>4</v>
      </c>
    </row>
    <row r="130" spans="1:4" ht="24">
      <c r="A130" s="188" t="str">
        <f t="shared" si="16"/>
        <v>V18</v>
      </c>
      <c r="B130" s="196" t="str">
        <f t="shared" si="16"/>
        <v>Lack of respect to the data minimisation and proportionality principles</v>
      </c>
      <c r="C130" s="191" t="s">
        <v>429</v>
      </c>
      <c r="D130" s="180">
        <f>VLOOKUP(C130,Threats!$L$4:$M$33,2,FALSE)</f>
        <v>5</v>
      </c>
    </row>
    <row r="131" spans="1:4" ht="24">
      <c r="A131" s="188" t="str">
        <f t="shared" si="16"/>
        <v>V18</v>
      </c>
      <c r="B131" s="196" t="str">
        <f t="shared" si="16"/>
        <v>Lack of respect to the data minimisation and proportionality principles</v>
      </c>
      <c r="C131" s="191" t="s">
        <v>420</v>
      </c>
      <c r="D131" s="180">
        <f>VLOOKUP(C131,Threats!$L$4:$M$33,2,FALSE)</f>
        <v>4</v>
      </c>
    </row>
    <row r="132" spans="1:4" ht="24">
      <c r="A132" s="188" t="s">
        <v>16</v>
      </c>
      <c r="B132" s="196" t="s">
        <v>454</v>
      </c>
      <c r="C132" s="241" t="s">
        <v>486</v>
      </c>
      <c r="D132" s="180">
        <f>VLOOKUP(C132,Threats!$L$4:$M$37,2,FALSE)</f>
        <v>4</v>
      </c>
    </row>
    <row r="133" spans="1:4" ht="24">
      <c r="A133" s="188" t="s">
        <v>16</v>
      </c>
      <c r="B133" s="196" t="s">
        <v>454</v>
      </c>
      <c r="C133" s="241" t="s">
        <v>485</v>
      </c>
      <c r="D133" s="180">
        <f>VLOOKUP(C133,Threats!$L$4:$M$37,2,FALSE)</f>
        <v>4</v>
      </c>
    </row>
    <row r="134" spans="1:4" ht="24">
      <c r="A134" s="188" t="s">
        <v>16</v>
      </c>
      <c r="B134" s="196" t="s">
        <v>454</v>
      </c>
      <c r="C134" s="241" t="s">
        <v>484</v>
      </c>
      <c r="D134" s="180">
        <f>VLOOKUP(C134,Threats!$L$4:$M$37,2,FALSE)</f>
        <v>4</v>
      </c>
    </row>
    <row r="135" spans="1:4">
      <c r="A135" s="188" t="s">
        <v>17</v>
      </c>
      <c r="B135" s="196" t="str">
        <f>Vulnerabilities!B22</f>
        <v xml:space="preserve">Lack of respect to the purpose limitation (finality principle)  </v>
      </c>
      <c r="C135" s="191" t="s">
        <v>408</v>
      </c>
      <c r="D135" s="180">
        <f>VLOOKUP(C135,Threats!$L$4:$M$33,2,FALSE)</f>
        <v>5</v>
      </c>
    </row>
    <row r="136" spans="1:4" ht="24">
      <c r="A136" s="188" t="str">
        <f t="shared" ref="A136:B141" si="17">A135</f>
        <v>V19</v>
      </c>
      <c r="B136" s="196" t="str">
        <f t="shared" si="17"/>
        <v xml:space="preserve">Lack of respect to the purpose limitation (finality principle)  </v>
      </c>
      <c r="C136" s="191" t="s">
        <v>597</v>
      </c>
      <c r="D136" s="180">
        <f>VLOOKUP(C136,Threats!$L$4:$M$33,2,FALSE)</f>
        <v>4</v>
      </c>
    </row>
    <row r="137" spans="1:4">
      <c r="A137" s="188" t="str">
        <f t="shared" si="17"/>
        <v>V19</v>
      </c>
      <c r="B137" s="196" t="str">
        <f t="shared" si="17"/>
        <v xml:space="preserve">Lack of respect to the purpose limitation (finality principle)  </v>
      </c>
      <c r="C137" s="191" t="s">
        <v>431</v>
      </c>
      <c r="D137" s="180">
        <f>VLOOKUP(C137,Threats!$L$4:$M$33,2,FALSE)</f>
        <v>4</v>
      </c>
    </row>
    <row r="138" spans="1:4" ht="24">
      <c r="A138" s="188" t="str">
        <f t="shared" si="17"/>
        <v>V19</v>
      </c>
      <c r="B138" s="196" t="str">
        <f t="shared" si="17"/>
        <v xml:space="preserve">Lack of respect to the purpose limitation (finality principle)  </v>
      </c>
      <c r="C138" s="191" t="s">
        <v>417</v>
      </c>
      <c r="D138" s="180">
        <f>VLOOKUP(C138,Threats!$L$4:$M$33,2,FALSE)</f>
        <v>4</v>
      </c>
    </row>
    <row r="139" spans="1:4">
      <c r="A139" s="188" t="str">
        <f t="shared" si="17"/>
        <v>V19</v>
      </c>
      <c r="B139" s="196" t="str">
        <f t="shared" si="17"/>
        <v xml:space="preserve">Lack of respect to the purpose limitation (finality principle)  </v>
      </c>
      <c r="C139" s="191" t="s">
        <v>480</v>
      </c>
      <c r="D139" s="180">
        <f>VLOOKUP(C139,Threats!$L$4:$M$33,2,FALSE)</f>
        <v>4</v>
      </c>
    </row>
    <row r="140" spans="1:4" ht="24">
      <c r="A140" s="188" t="str">
        <f t="shared" si="17"/>
        <v>V19</v>
      </c>
      <c r="B140" s="196" t="str">
        <f t="shared" si="17"/>
        <v xml:space="preserve">Lack of respect to the purpose limitation (finality principle)  </v>
      </c>
      <c r="C140" s="191" t="s">
        <v>589</v>
      </c>
      <c r="D140" s="180">
        <f>VLOOKUP(C140,Threats!$L$4:$M$33,2,FALSE)</f>
        <v>4</v>
      </c>
    </row>
    <row r="141" spans="1:4">
      <c r="A141" s="188" t="str">
        <f t="shared" si="17"/>
        <v>V19</v>
      </c>
      <c r="B141" s="196" t="str">
        <f t="shared" si="17"/>
        <v xml:space="preserve">Lack of respect to the purpose limitation (finality principle)  </v>
      </c>
      <c r="C141" s="191" t="s">
        <v>429</v>
      </c>
      <c r="D141" s="180">
        <f>VLOOKUP(C141,Threats!$L$4:$M$33,2,FALSE)</f>
        <v>5</v>
      </c>
    </row>
    <row r="142" spans="1:4" ht="24">
      <c r="A142" s="188" t="s">
        <v>17</v>
      </c>
      <c r="B142" s="196" t="s">
        <v>481</v>
      </c>
      <c r="C142" s="241" t="s">
        <v>485</v>
      </c>
      <c r="D142" s="180">
        <f>VLOOKUP(C142,Threats!$L$4:$M$37,2,FALSE)</f>
        <v>4</v>
      </c>
    </row>
    <row r="143" spans="1:4" ht="24">
      <c r="A143" s="188" t="s">
        <v>17</v>
      </c>
      <c r="B143" s="196" t="s">
        <v>481</v>
      </c>
      <c r="C143" s="241" t="s">
        <v>484</v>
      </c>
      <c r="D143" s="180">
        <f>VLOOKUP(C143,Threats!$L$4:$M$37,2,FALSE)</f>
        <v>4</v>
      </c>
    </row>
    <row r="144" spans="1:4" ht="24">
      <c r="A144" s="188" t="s">
        <v>18</v>
      </c>
      <c r="B144" s="196" t="str">
        <f>Vulnerabilities!B23</f>
        <v>Lack of respect to the transparency principle</v>
      </c>
      <c r="C144" s="191" t="s">
        <v>597</v>
      </c>
      <c r="D144" s="180">
        <f>VLOOKUP(C144,Threats!$L$4:$M$33,2,FALSE)</f>
        <v>4</v>
      </c>
    </row>
    <row r="145" spans="1:4">
      <c r="A145" s="188" t="str">
        <f t="shared" ref="A145:B149" si="18">A144</f>
        <v>V20</v>
      </c>
      <c r="B145" s="196" t="str">
        <f t="shared" si="18"/>
        <v>Lack of respect to the transparency principle</v>
      </c>
      <c r="C145" s="191" t="s">
        <v>406</v>
      </c>
      <c r="D145" s="180">
        <f>VLOOKUP(C145,Threats!$L$4:$M$33,2,FALSE)</f>
        <v>3</v>
      </c>
    </row>
    <row r="146" spans="1:4">
      <c r="A146" s="188" t="str">
        <f t="shared" si="18"/>
        <v>V20</v>
      </c>
      <c r="B146" s="196" t="str">
        <f t="shared" si="18"/>
        <v>Lack of respect to the transparency principle</v>
      </c>
      <c r="C146" s="191" t="s">
        <v>480</v>
      </c>
      <c r="D146" s="180">
        <f>VLOOKUP(C146,Threats!$L$4:$M$33,2,FALSE)</f>
        <v>4</v>
      </c>
    </row>
    <row r="147" spans="1:4" ht="24">
      <c r="A147" s="188" t="str">
        <f t="shared" si="18"/>
        <v>V20</v>
      </c>
      <c r="B147" s="196" t="str">
        <f t="shared" si="18"/>
        <v>Lack of respect to the transparency principle</v>
      </c>
      <c r="C147" s="191" t="s">
        <v>589</v>
      </c>
      <c r="D147" s="180">
        <f>VLOOKUP(C147,Threats!$L$4:$M$33,2,FALSE)</f>
        <v>4</v>
      </c>
    </row>
    <row r="148" spans="1:4">
      <c r="A148" s="188" t="str">
        <f t="shared" si="18"/>
        <v>V20</v>
      </c>
      <c r="B148" s="196" t="str">
        <f t="shared" si="18"/>
        <v>Lack of respect to the transparency principle</v>
      </c>
      <c r="C148" s="191" t="s">
        <v>429</v>
      </c>
      <c r="D148" s="180">
        <f>VLOOKUP(C148,Threats!$L$4:$M$33,2,FALSE)</f>
        <v>5</v>
      </c>
    </row>
    <row r="149" spans="1:4">
      <c r="A149" s="188" t="str">
        <f t="shared" si="18"/>
        <v>V20</v>
      </c>
      <c r="B149" s="196" t="str">
        <f t="shared" si="18"/>
        <v>Lack of respect to the transparency principle</v>
      </c>
      <c r="C149" s="191" t="s">
        <v>420</v>
      </c>
      <c r="D149" s="180">
        <f>VLOOKUP(C149,Threats!$L$4:$M$33,2,FALSE)</f>
        <v>4</v>
      </c>
    </row>
    <row r="150" spans="1:4">
      <c r="A150" s="188" t="s">
        <v>18</v>
      </c>
      <c r="B150" s="196" t="s">
        <v>482</v>
      </c>
      <c r="C150" s="241" t="s">
        <v>486</v>
      </c>
      <c r="D150" s="180">
        <f>VLOOKUP(C150,Threats!$L$4:$M$37,2,FALSE)</f>
        <v>4</v>
      </c>
    </row>
    <row r="151" spans="1:4">
      <c r="A151" s="188" t="s">
        <v>18</v>
      </c>
      <c r="B151" s="196" t="s">
        <v>482</v>
      </c>
      <c r="C151" s="241" t="s">
        <v>485</v>
      </c>
      <c r="D151" s="180">
        <f>VLOOKUP(C151,Threats!$L$4:$M$37,2,FALSE)</f>
        <v>4</v>
      </c>
    </row>
    <row r="152" spans="1:4" ht="24">
      <c r="A152" s="188" t="s">
        <v>18</v>
      </c>
      <c r="B152" s="196" t="s">
        <v>482</v>
      </c>
      <c r="C152" s="241" t="s">
        <v>484</v>
      </c>
      <c r="D152" s="180">
        <f>VLOOKUP(C152,Threats!$L$4:$M$37,2,FALSE)</f>
        <v>4</v>
      </c>
    </row>
    <row r="153" spans="1:4">
      <c r="A153" s="188" t="s">
        <v>19</v>
      </c>
      <c r="B153" s="196" t="str">
        <f>Vulnerabilities!B24</f>
        <v>Inappropriate / inadequate identity management</v>
      </c>
      <c r="C153" s="191" t="s">
        <v>408</v>
      </c>
      <c r="D153" s="180">
        <f>VLOOKUP(C153,Threats!$L$4:$M$33,2,FALSE)</f>
        <v>5</v>
      </c>
    </row>
    <row r="154" spans="1:4">
      <c r="A154" s="188" t="str">
        <f t="shared" ref="A154:B157" si="19">A153</f>
        <v>V21</v>
      </c>
      <c r="B154" s="196" t="str">
        <f t="shared" si="19"/>
        <v>Inappropriate / inadequate identity management</v>
      </c>
      <c r="C154" s="191" t="s">
        <v>598</v>
      </c>
      <c r="D154" s="180">
        <f>VLOOKUP(C154,Threats!$L$4:$M$33,2,FALSE)</f>
        <v>3</v>
      </c>
    </row>
    <row r="155" spans="1:4">
      <c r="A155" s="188" t="str">
        <f t="shared" si="19"/>
        <v>V21</v>
      </c>
      <c r="B155" s="196" t="str">
        <f t="shared" si="19"/>
        <v>Inappropriate / inadequate identity management</v>
      </c>
      <c r="C155" s="191" t="s">
        <v>431</v>
      </c>
      <c r="D155" s="180">
        <f>VLOOKUP(C155,Threats!$L$4:$M$33,2,FALSE)</f>
        <v>4</v>
      </c>
    </row>
    <row r="156" spans="1:4" ht="24">
      <c r="A156" s="188" t="str">
        <f t="shared" si="19"/>
        <v>V21</v>
      </c>
      <c r="B156" s="196" t="str">
        <f t="shared" si="19"/>
        <v>Inappropriate / inadequate identity management</v>
      </c>
      <c r="C156" s="191" t="s">
        <v>417</v>
      </c>
      <c r="D156" s="180">
        <f>VLOOKUP(C156,Threats!$L$4:$M$33,2,FALSE)</f>
        <v>4</v>
      </c>
    </row>
    <row r="157" spans="1:4">
      <c r="A157" s="188" t="str">
        <f t="shared" si="19"/>
        <v>V21</v>
      </c>
      <c r="B157" s="196" t="str">
        <f t="shared" si="19"/>
        <v>Inappropriate / inadequate identity management</v>
      </c>
      <c r="C157" s="191" t="s">
        <v>409</v>
      </c>
      <c r="D157" s="180">
        <f>VLOOKUP(C157,Threats!$L$4:$M$33,2,FALSE)</f>
        <v>4</v>
      </c>
    </row>
    <row r="158" spans="1:4" ht="24">
      <c r="A158" s="188" t="s">
        <v>19</v>
      </c>
      <c r="B158" s="196" t="s">
        <v>216</v>
      </c>
      <c r="C158" s="241" t="s">
        <v>484</v>
      </c>
      <c r="D158" s="180">
        <f>VLOOKUP(C158,Threats!$L$4:$M$37,2,FALSE)</f>
        <v>4</v>
      </c>
    </row>
    <row r="159" spans="1:4">
      <c r="A159" s="188" t="s">
        <v>19</v>
      </c>
      <c r="B159" s="196" t="s">
        <v>216</v>
      </c>
      <c r="C159" s="241" t="s">
        <v>483</v>
      </c>
      <c r="D159" s="180">
        <f>VLOOKUP(C159,Threats!$L$4:$M$37,2,FALSE)</f>
        <v>4</v>
      </c>
    </row>
    <row r="160" spans="1:4">
      <c r="A160" s="188" t="s">
        <v>20</v>
      </c>
      <c r="B160" s="196" t="str">
        <f>Vulnerabilities!B25</f>
        <v xml:space="preserve">Inadequacy of RF traffic regulations </v>
      </c>
      <c r="C160" s="191" t="s">
        <v>424</v>
      </c>
      <c r="D160" s="180">
        <f>VLOOKUP(C160,Threats!$L$4:$M$33,2,FALSE)</f>
        <v>2</v>
      </c>
    </row>
    <row r="161" spans="1:4" ht="24">
      <c r="A161" s="188" t="str">
        <f>A160</f>
        <v>V22</v>
      </c>
      <c r="B161" s="196" t="str">
        <f>B160</f>
        <v xml:space="preserve">Inadequacy of RF traffic regulations </v>
      </c>
      <c r="C161" s="191" t="s">
        <v>589</v>
      </c>
      <c r="D161" s="180">
        <f>VLOOKUP(C161,Threats!$L$4:$M$33,2,FALSE)</f>
        <v>4</v>
      </c>
    </row>
    <row r="162" spans="1:4" ht="24">
      <c r="A162" s="188" t="s">
        <v>21</v>
      </c>
      <c r="B162" s="196" t="str">
        <f>Vulnerabilities!B26</f>
        <v xml:space="preserve">Over dependency on biometrics </v>
      </c>
      <c r="C162" s="191" t="s">
        <v>597</v>
      </c>
      <c r="D162" s="180">
        <f>VLOOKUP(C162,Threats!$L$4:$M$33,2,FALSE)</f>
        <v>4</v>
      </c>
    </row>
    <row r="163" spans="1:4">
      <c r="A163" s="188" t="str">
        <f t="shared" ref="A163:B166" si="20">A162</f>
        <v>V23</v>
      </c>
      <c r="B163" s="196" t="str">
        <f t="shared" si="20"/>
        <v xml:space="preserve">Over dependency on biometrics </v>
      </c>
      <c r="C163" s="191" t="s">
        <v>406</v>
      </c>
      <c r="D163" s="180">
        <f>VLOOKUP(C163,Threats!$L$4:$M$33,2,FALSE)</f>
        <v>3</v>
      </c>
    </row>
    <row r="164" spans="1:4">
      <c r="A164" s="188" t="str">
        <f t="shared" si="20"/>
        <v>V23</v>
      </c>
      <c r="B164" s="196" t="str">
        <f t="shared" si="20"/>
        <v xml:space="preserve">Over dependency on biometrics </v>
      </c>
      <c r="C164" s="191" t="s">
        <v>480</v>
      </c>
      <c r="D164" s="180">
        <f>VLOOKUP(C164,Threats!$L$4:$M$33,2,FALSE)</f>
        <v>4</v>
      </c>
    </row>
    <row r="165" spans="1:4">
      <c r="A165" s="188" t="str">
        <f t="shared" si="20"/>
        <v>V23</v>
      </c>
      <c r="B165" s="196" t="str">
        <f t="shared" si="20"/>
        <v xml:space="preserve">Over dependency on biometrics </v>
      </c>
      <c r="C165" s="191" t="s">
        <v>409</v>
      </c>
      <c r="D165" s="180">
        <f>VLOOKUP(C165,Threats!$L$4:$M$33,2,FALSE)</f>
        <v>4</v>
      </c>
    </row>
    <row r="166" spans="1:4">
      <c r="A166" s="188" t="str">
        <f t="shared" si="20"/>
        <v>V23</v>
      </c>
      <c r="B166" s="196" t="str">
        <f t="shared" si="20"/>
        <v xml:space="preserve">Over dependency on biometrics </v>
      </c>
      <c r="C166" s="191" t="s">
        <v>420</v>
      </c>
      <c r="D166" s="180">
        <f>VLOOKUP(C166,Threats!$L$4:$M$33,2,FALSE)</f>
        <v>4</v>
      </c>
    </row>
    <row r="167" spans="1:4">
      <c r="A167" s="188" t="s">
        <v>220</v>
      </c>
      <c r="B167" s="196">
        <f>Vulnerabilities!B27</f>
        <v>0</v>
      </c>
      <c r="C167" s="191" t="s">
        <v>408</v>
      </c>
      <c r="D167" s="180">
        <f>VLOOKUP(C167,Threats!$L$4:$M$33,2,FALSE)</f>
        <v>5</v>
      </c>
    </row>
    <row r="168" spans="1:4">
      <c r="A168" s="188" t="str">
        <f t="shared" ref="A168:B175" si="21">A167</f>
        <v>V24</v>
      </c>
      <c r="B168" s="196">
        <f t="shared" si="21"/>
        <v>0</v>
      </c>
      <c r="C168" s="191" t="s">
        <v>431</v>
      </c>
      <c r="D168" s="180">
        <f>VLOOKUP(C168,Threats!$L$4:$M$33,2,FALSE)</f>
        <v>4</v>
      </c>
    </row>
    <row r="169" spans="1:4">
      <c r="A169" s="188" t="str">
        <f t="shared" si="21"/>
        <v>V24</v>
      </c>
      <c r="B169" s="196">
        <f t="shared" si="21"/>
        <v>0</v>
      </c>
      <c r="C169" s="191" t="s">
        <v>152</v>
      </c>
      <c r="D169" s="180">
        <f>VLOOKUP(C169,Threats!$L$4:$M$33,2,FALSE)</f>
        <v>4</v>
      </c>
    </row>
    <row r="170" spans="1:4" ht="24">
      <c r="A170" s="188" t="str">
        <f t="shared" si="21"/>
        <v>V24</v>
      </c>
      <c r="B170" s="196">
        <f t="shared" si="21"/>
        <v>0</v>
      </c>
      <c r="C170" s="191" t="s">
        <v>417</v>
      </c>
      <c r="D170" s="180">
        <f>VLOOKUP(C170,Threats!$L$4:$M$33,2,FALSE)</f>
        <v>4</v>
      </c>
    </row>
    <row r="171" spans="1:4">
      <c r="A171" s="188" t="str">
        <f t="shared" si="21"/>
        <v>V24</v>
      </c>
      <c r="B171" s="196">
        <f t="shared" si="21"/>
        <v>0</v>
      </c>
      <c r="C171" s="191" t="s">
        <v>418</v>
      </c>
      <c r="D171" s="180">
        <f>VLOOKUP(C171,Threats!$L$4:$M$33,2,FALSE)</f>
        <v>3</v>
      </c>
    </row>
    <row r="172" spans="1:4">
      <c r="A172" s="188" t="str">
        <f t="shared" si="21"/>
        <v>V24</v>
      </c>
      <c r="B172" s="196">
        <f t="shared" si="21"/>
        <v>0</v>
      </c>
      <c r="C172" s="191" t="s">
        <v>409</v>
      </c>
      <c r="D172" s="180">
        <f>VLOOKUP(C172,Threats!$L$4:$M$33,2,FALSE)</f>
        <v>4</v>
      </c>
    </row>
    <row r="173" spans="1:4">
      <c r="A173" s="188" t="str">
        <f t="shared" si="21"/>
        <v>V24</v>
      </c>
      <c r="B173" s="196">
        <f t="shared" si="21"/>
        <v>0</v>
      </c>
      <c r="C173" s="191" t="s">
        <v>422</v>
      </c>
      <c r="D173" s="180">
        <f>VLOOKUP(C173,Threats!$L$4:$M$33,2,FALSE)</f>
        <v>3</v>
      </c>
    </row>
    <row r="174" spans="1:4" ht="24">
      <c r="A174" s="188" t="str">
        <f t="shared" si="21"/>
        <v>V24</v>
      </c>
      <c r="B174" s="196">
        <f t="shared" si="21"/>
        <v>0</v>
      </c>
      <c r="C174" s="191" t="s">
        <v>592</v>
      </c>
      <c r="D174" s="180">
        <f>VLOOKUP(C174,Threats!$L$4:$M$33,2,FALSE)</f>
        <v>3</v>
      </c>
    </row>
    <row r="175" spans="1:4">
      <c r="A175" s="188" t="str">
        <f t="shared" si="21"/>
        <v>V24</v>
      </c>
      <c r="B175" s="196">
        <f t="shared" si="21"/>
        <v>0</v>
      </c>
      <c r="C175" s="191" t="s">
        <v>426</v>
      </c>
      <c r="D175" s="180">
        <f>VLOOKUP(C175,Threats!$L$4:$M$33,2,FALSE)</f>
        <v>4</v>
      </c>
    </row>
    <row r="176" spans="1:4" ht="24">
      <c r="A176" s="188" t="s">
        <v>221</v>
      </c>
      <c r="B176" s="196" t="str">
        <f>Vulnerabilities!B28</f>
        <v>Inherent features (size, material etc.): easy to lose, to be stolen and/or copied (especially for RFID tags)</v>
      </c>
      <c r="C176" s="191" t="s">
        <v>417</v>
      </c>
      <c r="D176" s="180">
        <f>VLOOKUP(C176,Threats!$L$4:$M$33,2,FALSE)</f>
        <v>4</v>
      </c>
    </row>
    <row r="177" spans="1:4" ht="24">
      <c r="A177" s="188" t="str">
        <f>A176</f>
        <v>V25</v>
      </c>
      <c r="B177" s="196" t="str">
        <f>B176</f>
        <v>Inherent features (size, material etc.): easy to lose, to be stolen and/or copied (especially for RFID tags)</v>
      </c>
      <c r="C177" s="191" t="s">
        <v>598</v>
      </c>
      <c r="D177" s="180">
        <f>VLOOKUP(C177,Threats!$L$4:$M$33,2,FALSE)</f>
        <v>3</v>
      </c>
    </row>
    <row r="178" spans="1:4" ht="24">
      <c r="A178" s="188" t="str">
        <f>A177</f>
        <v>V25</v>
      </c>
      <c r="B178" s="196" t="str">
        <f>B177</f>
        <v>Inherent features (size, material etc.): easy to lose, to be stolen and/or copied (especially for RFID tags)</v>
      </c>
      <c r="C178" s="191" t="s">
        <v>432</v>
      </c>
      <c r="D178" s="180">
        <f>VLOOKUP(C178,Threats!$L$4:$M$33,2,FALSE)</f>
        <v>3</v>
      </c>
    </row>
    <row r="179" spans="1:4" ht="24">
      <c r="A179" s="188" t="s">
        <v>222</v>
      </c>
      <c r="B179" s="196" t="str">
        <f>Vulnerabilities!B29</f>
        <v>Actual RFID range longer than standard</v>
      </c>
      <c r="C179" s="191" t="s">
        <v>432</v>
      </c>
      <c r="D179" s="180">
        <f>VLOOKUP(C179,Threats!$L$4:$M$33,2,FALSE)</f>
        <v>3</v>
      </c>
    </row>
    <row r="180" spans="1:4">
      <c r="A180" s="188" t="s">
        <v>223</v>
      </c>
      <c r="B180" s="196" t="str">
        <f>Vulnerabilities!B30</f>
        <v>RFID tags do not have a turn-off option</v>
      </c>
      <c r="C180" s="191" t="s">
        <v>422</v>
      </c>
      <c r="D180" s="180">
        <f>VLOOKUP(C180,Threats!$L$4:$M$33,2,FALSE)</f>
        <v>3</v>
      </c>
    </row>
    <row r="181" spans="1:4" ht="24">
      <c r="A181" s="188" t="str">
        <f>A180</f>
        <v>V27</v>
      </c>
      <c r="B181" s="196" t="str">
        <f>B180</f>
        <v>RFID tags do not have a turn-off option</v>
      </c>
      <c r="C181" s="191" t="s">
        <v>432</v>
      </c>
      <c r="D181" s="180">
        <f>VLOOKUP(C181,Threats!$L$4:$M$33,2,FALSE)</f>
        <v>3</v>
      </c>
    </row>
    <row r="182" spans="1:4" ht="24">
      <c r="A182" s="188" t="s">
        <v>224</v>
      </c>
      <c r="B182" s="196" t="str">
        <f>Vulnerabilities!B31</f>
        <v>Insufficient protection against reverse engineering</v>
      </c>
      <c r="C182" s="191" t="s">
        <v>417</v>
      </c>
      <c r="D182" s="180">
        <f>VLOOKUP(C182,Threats!$L$4:$M$33,2,FALSE)</f>
        <v>4</v>
      </c>
    </row>
    <row r="183" spans="1:4">
      <c r="A183" s="188" t="str">
        <f>A182</f>
        <v>V28</v>
      </c>
      <c r="B183" s="196" t="str">
        <f>B182</f>
        <v>Insufficient protection against reverse engineering</v>
      </c>
      <c r="C183" s="191" t="s">
        <v>480</v>
      </c>
      <c r="D183" s="180">
        <f>VLOOKUP(C183,Threats!$L$4:$M$33,2,FALSE)</f>
        <v>4</v>
      </c>
    </row>
    <row r="184" spans="1:4" ht="24">
      <c r="A184" s="188" t="s">
        <v>225</v>
      </c>
      <c r="B184" s="196" t="str">
        <f>Vulnerabilities!B32</f>
        <v>Inadequate security measures of data storage (e.g. inadequate encryption measures)</v>
      </c>
      <c r="C184" s="191" t="s">
        <v>418</v>
      </c>
      <c r="D184" s="180">
        <f>VLOOKUP(C184,Threats!$L$4:$M$33,2,FALSE)</f>
        <v>3</v>
      </c>
    </row>
    <row r="185" spans="1:4" ht="24">
      <c r="A185" s="188" t="str">
        <f>A184</f>
        <v>V29</v>
      </c>
      <c r="B185" s="196" t="str">
        <f>B184</f>
        <v>Inadequate security measures of data storage (e.g. inadequate encryption measures)</v>
      </c>
      <c r="C185" s="191" t="s">
        <v>406</v>
      </c>
      <c r="D185" s="180">
        <f>VLOOKUP(C185,Threats!$L$4:$M$33,2,FALSE)</f>
        <v>3</v>
      </c>
    </row>
    <row r="186" spans="1:4" ht="24">
      <c r="A186" s="188" t="str">
        <f>A185</f>
        <v>V29</v>
      </c>
      <c r="B186" s="196" t="str">
        <f>B185</f>
        <v>Inadequate security measures of data storage (e.g. inadequate encryption measures)</v>
      </c>
      <c r="C186" s="191" t="s">
        <v>420</v>
      </c>
      <c r="D186" s="180">
        <f>VLOOKUP(C186,Threats!$L$4:$M$33,2,FALSE)</f>
        <v>4</v>
      </c>
    </row>
    <row r="187" spans="1:4">
      <c r="A187" s="188" t="s">
        <v>226</v>
      </c>
      <c r="B187" s="196" t="str">
        <f>Vulnerabilities!B33</f>
        <v>Over-sensitivity of devices (generating many false alarms)</v>
      </c>
      <c r="C187" s="191" t="s">
        <v>412</v>
      </c>
      <c r="D187" s="180">
        <f>VLOOKUP(C187,Threats!$L$4:$M$33,2,FALSE)</f>
        <v>4</v>
      </c>
    </row>
    <row r="188" spans="1:4">
      <c r="A188" s="188" t="s">
        <v>227</v>
      </c>
      <c r="B188" s="196" t="str">
        <f>Vulnerabilities!B34</f>
        <v>Sensitivity to magnetic fields</v>
      </c>
      <c r="C188" s="191" t="s">
        <v>411</v>
      </c>
      <c r="D188" s="180">
        <f>VLOOKUP(C188,Threats!$L$4:$M$33,2,FALSE)</f>
        <v>3</v>
      </c>
    </row>
    <row r="189" spans="1:4">
      <c r="A189" s="188" t="str">
        <f t="shared" ref="A189:B196" si="22">A188</f>
        <v>V31</v>
      </c>
      <c r="B189" s="196" t="str">
        <f t="shared" si="22"/>
        <v>Sensitivity to magnetic fields</v>
      </c>
      <c r="C189" s="191" t="s">
        <v>598</v>
      </c>
      <c r="D189" s="180">
        <f>VLOOKUP(C189,Threats!$L$4:$M$33,2,FALSE)</f>
        <v>3</v>
      </c>
    </row>
    <row r="190" spans="1:4">
      <c r="A190" s="188" t="str">
        <f t="shared" si="22"/>
        <v>V31</v>
      </c>
      <c r="B190" s="196" t="str">
        <f t="shared" si="22"/>
        <v>Sensitivity to magnetic fields</v>
      </c>
      <c r="C190" s="191" t="s">
        <v>431</v>
      </c>
      <c r="D190" s="180">
        <f>VLOOKUP(C190,Threats!$L$4:$M$33,2,FALSE)</f>
        <v>4</v>
      </c>
    </row>
    <row r="191" spans="1:4">
      <c r="A191" s="188" t="str">
        <f t="shared" si="22"/>
        <v>V31</v>
      </c>
      <c r="B191" s="196" t="str">
        <f t="shared" si="22"/>
        <v>Sensitivity to magnetic fields</v>
      </c>
      <c r="C191" s="191" t="s">
        <v>152</v>
      </c>
      <c r="D191" s="180">
        <f>VLOOKUP(C191,Threats!$L$4:$M$33,2,FALSE)</f>
        <v>4</v>
      </c>
    </row>
    <row r="192" spans="1:4" ht="24">
      <c r="A192" s="188" t="str">
        <f t="shared" si="22"/>
        <v>V31</v>
      </c>
      <c r="B192" s="196" t="str">
        <f t="shared" si="22"/>
        <v>Sensitivity to magnetic fields</v>
      </c>
      <c r="C192" s="191" t="s">
        <v>417</v>
      </c>
      <c r="D192" s="180">
        <f>VLOOKUP(C192,Threats!$L$4:$M$33,2,FALSE)</f>
        <v>4</v>
      </c>
    </row>
    <row r="193" spans="1:4">
      <c r="A193" s="188" t="str">
        <f t="shared" si="22"/>
        <v>V31</v>
      </c>
      <c r="B193" s="196" t="str">
        <f t="shared" si="22"/>
        <v>Sensitivity to magnetic fields</v>
      </c>
      <c r="C193" s="191" t="s">
        <v>436</v>
      </c>
      <c r="D193" s="180">
        <f>VLOOKUP(C193,Threats!$L$4:$M$33,2,FALSE)</f>
        <v>4</v>
      </c>
    </row>
    <row r="194" spans="1:4">
      <c r="A194" s="188" t="str">
        <f t="shared" si="22"/>
        <v>V31</v>
      </c>
      <c r="B194" s="196" t="str">
        <f t="shared" si="22"/>
        <v>Sensitivity to magnetic fields</v>
      </c>
      <c r="C194" s="191" t="s">
        <v>422</v>
      </c>
      <c r="D194" s="180">
        <f>VLOOKUP(C194,Threats!$L$4:$M$33,2,FALSE)</f>
        <v>3</v>
      </c>
    </row>
    <row r="195" spans="1:4" ht="24">
      <c r="A195" s="188" t="str">
        <f t="shared" si="22"/>
        <v>V31</v>
      </c>
      <c r="B195" s="196" t="str">
        <f t="shared" si="22"/>
        <v>Sensitivity to magnetic fields</v>
      </c>
      <c r="C195" s="191" t="s">
        <v>432</v>
      </c>
      <c r="D195" s="180">
        <f>VLOOKUP(C195,Threats!$L$4:$M$33,2,FALSE)</f>
        <v>3</v>
      </c>
    </row>
    <row r="196" spans="1:4">
      <c r="A196" s="188" t="str">
        <f t="shared" si="22"/>
        <v>V31</v>
      </c>
      <c r="B196" s="196" t="str">
        <f t="shared" si="22"/>
        <v>Sensitivity to magnetic fields</v>
      </c>
      <c r="C196" s="191" t="s">
        <v>593</v>
      </c>
      <c r="D196" s="180">
        <f>VLOOKUP(C196,Threats!$L$4:$M$33,2,FALSE)</f>
        <v>3</v>
      </c>
    </row>
    <row r="197" spans="1:4">
      <c r="A197" s="188" t="s">
        <v>228</v>
      </c>
      <c r="B197" s="196" t="str">
        <f>Vulnerabilities!B35</f>
        <v xml:space="preserve">Devices &amp; equipment used in unprotected environments </v>
      </c>
      <c r="C197" s="191" t="s">
        <v>418</v>
      </c>
      <c r="D197" s="180">
        <f>VLOOKUP(C197,Threats!$L$4:$M$33,2,FALSE)</f>
        <v>3</v>
      </c>
    </row>
    <row r="198" spans="1:4">
      <c r="A198" s="188" t="str">
        <f>A197</f>
        <v>V32</v>
      </c>
      <c r="B198" s="196" t="str">
        <f>B197</f>
        <v xml:space="preserve">Devices &amp; equipment used in unprotected environments </v>
      </c>
      <c r="C198" s="191" t="s">
        <v>412</v>
      </c>
      <c r="D198" s="180">
        <f>VLOOKUP(C198,Threats!$L$4:$M$33,2,FALSE)</f>
        <v>4</v>
      </c>
    </row>
    <row r="199" spans="1:4">
      <c r="A199" s="188" t="str">
        <f>A198</f>
        <v>V32</v>
      </c>
      <c r="B199" s="196" t="str">
        <f>B198</f>
        <v xml:space="preserve">Devices &amp; equipment used in unprotected environments </v>
      </c>
      <c r="C199" s="191" t="s">
        <v>420</v>
      </c>
      <c r="D199" s="180">
        <f>VLOOKUP(C199,Threats!$L$4:$M$33,2,FALSE)</f>
        <v>4</v>
      </c>
    </row>
    <row r="200" spans="1:4" ht="24">
      <c r="A200" s="188" t="s">
        <v>229</v>
      </c>
      <c r="B200" s="196" t="str">
        <f>Vulnerabilities!B36</f>
        <v>High error rates of biometric identification (esp. face-based recognition)</v>
      </c>
      <c r="C200" s="191" t="s">
        <v>417</v>
      </c>
      <c r="D200" s="180">
        <f>VLOOKUP(C200,Threats!$L$4:$M$33,2,FALSE)</f>
        <v>4</v>
      </c>
    </row>
    <row r="201" spans="1:4" ht="24">
      <c r="A201" s="188" t="str">
        <f t="shared" ref="A201:B203" si="23">A200</f>
        <v>V33</v>
      </c>
      <c r="B201" s="196" t="str">
        <f t="shared" si="23"/>
        <v>High error rates of biometric identification (esp. face-based recognition)</v>
      </c>
      <c r="C201" s="191" t="s">
        <v>409</v>
      </c>
      <c r="D201" s="180">
        <f>VLOOKUP(C201,Threats!$L$4:$M$33,2,FALSE)</f>
        <v>4</v>
      </c>
    </row>
    <row r="202" spans="1:4" ht="24">
      <c r="A202" s="188" t="str">
        <f t="shared" si="23"/>
        <v>V33</v>
      </c>
      <c r="B202" s="196" t="str">
        <f t="shared" si="23"/>
        <v>High error rates of biometric identification (esp. face-based recognition)</v>
      </c>
      <c r="C202" s="191" t="s">
        <v>406</v>
      </c>
      <c r="D202" s="180">
        <f>VLOOKUP(C202,Threats!$L$4:$M$33,2,FALSE)</f>
        <v>3</v>
      </c>
    </row>
    <row r="203" spans="1:4" ht="24">
      <c r="A203" s="188" t="str">
        <f t="shared" si="23"/>
        <v>V33</v>
      </c>
      <c r="B203" s="196" t="str">
        <f t="shared" si="23"/>
        <v>High error rates of biometric identification (esp. face-based recognition)</v>
      </c>
      <c r="C203" s="191" t="s">
        <v>420</v>
      </c>
      <c r="D203" s="180">
        <f>VLOOKUP(C203,Threats!$L$4:$M$33,2,FALSE)</f>
        <v>4</v>
      </c>
    </row>
    <row r="204" spans="1:4" ht="24">
      <c r="A204" s="188" t="s">
        <v>230</v>
      </c>
      <c r="B204" s="196" t="str">
        <f>Vulnerabilities!B37</f>
        <v>Communication of data over unprotected or publicly accessible channels</v>
      </c>
      <c r="C204" s="191" t="s">
        <v>410</v>
      </c>
      <c r="D204" s="180">
        <f>VLOOKUP(C204,Threats!$L$4:$M$33,2,FALSE)</f>
        <v>3</v>
      </c>
    </row>
    <row r="205" spans="1:4" ht="24">
      <c r="A205" s="188" t="str">
        <f t="shared" ref="A205:B211" si="24">A204</f>
        <v>V34</v>
      </c>
      <c r="B205" s="196" t="str">
        <f t="shared" si="24"/>
        <v>Communication of data over unprotected or publicly accessible channels</v>
      </c>
      <c r="C205" s="191" t="s">
        <v>411</v>
      </c>
      <c r="D205" s="180">
        <f>VLOOKUP(C205,Threats!$L$4:$M$33,2,FALSE)</f>
        <v>3</v>
      </c>
    </row>
    <row r="206" spans="1:4" ht="24">
      <c r="A206" s="188" t="str">
        <f t="shared" si="24"/>
        <v>V34</v>
      </c>
      <c r="B206" s="196" t="str">
        <f t="shared" si="24"/>
        <v>Communication of data over unprotected or publicly accessible channels</v>
      </c>
      <c r="C206" s="191" t="s">
        <v>417</v>
      </c>
      <c r="D206" s="180">
        <f>VLOOKUP(C206,Threats!$L$4:$M$33,2,FALSE)</f>
        <v>4</v>
      </c>
    </row>
    <row r="207" spans="1:4" ht="24">
      <c r="A207" s="188" t="str">
        <f t="shared" si="24"/>
        <v>V34</v>
      </c>
      <c r="B207" s="196" t="str">
        <f t="shared" si="24"/>
        <v>Communication of data over unprotected or publicly accessible channels</v>
      </c>
      <c r="C207" s="191" t="s">
        <v>436</v>
      </c>
      <c r="D207" s="180">
        <f>VLOOKUP(C207,Threats!$L$4:$M$33,2,FALSE)</f>
        <v>4</v>
      </c>
    </row>
    <row r="208" spans="1:4" ht="24">
      <c r="A208" s="188" t="str">
        <f t="shared" si="24"/>
        <v>V34</v>
      </c>
      <c r="B208" s="196" t="str">
        <f t="shared" si="24"/>
        <v>Communication of data over unprotected or publicly accessible channels</v>
      </c>
      <c r="C208" s="191" t="s">
        <v>480</v>
      </c>
      <c r="D208" s="180">
        <f>VLOOKUP(C208,Threats!$L$4:$M$33,2,FALSE)</f>
        <v>4</v>
      </c>
    </row>
    <row r="209" spans="1:4" ht="24">
      <c r="A209" s="188" t="str">
        <f t="shared" si="24"/>
        <v>V34</v>
      </c>
      <c r="B209" s="196" t="str">
        <f t="shared" si="24"/>
        <v>Communication of data over unprotected or publicly accessible channels</v>
      </c>
      <c r="C209" s="191" t="s">
        <v>425</v>
      </c>
      <c r="D209" s="180">
        <f>VLOOKUP(C209,Threats!$L$4:$M$33,2,FALSE)</f>
        <v>2</v>
      </c>
    </row>
    <row r="210" spans="1:4" ht="24">
      <c r="A210" s="188" t="str">
        <f t="shared" si="24"/>
        <v>V34</v>
      </c>
      <c r="B210" s="196" t="str">
        <f t="shared" si="24"/>
        <v>Communication of data over unprotected or publicly accessible channels</v>
      </c>
      <c r="C210" s="191" t="s">
        <v>432</v>
      </c>
      <c r="D210" s="180">
        <f>VLOOKUP(C210,Threats!$L$4:$M$33,2,FALSE)</f>
        <v>3</v>
      </c>
    </row>
    <row r="211" spans="1:4" ht="24">
      <c r="A211" s="188" t="str">
        <f t="shared" si="24"/>
        <v>V34</v>
      </c>
      <c r="B211" s="196" t="str">
        <f t="shared" si="24"/>
        <v>Communication of data over unprotected or publicly accessible channels</v>
      </c>
      <c r="C211" s="191" t="s">
        <v>593</v>
      </c>
      <c r="D211" s="180">
        <f>VLOOKUP(C211,Threats!$L$4:$M$33,2,FALSE)</f>
        <v>3</v>
      </c>
    </row>
    <row r="212" spans="1:4" ht="24">
      <c r="A212" s="188" t="s">
        <v>231</v>
      </c>
      <c r="B212" s="196" t="str">
        <f>Vulnerabilities!B38</f>
        <v>Data linkability</v>
      </c>
      <c r="C212" s="191" t="s">
        <v>597</v>
      </c>
      <c r="D212" s="180">
        <f>VLOOKUP(C212,Threats!$L$4:$M$33,2,FALSE)</f>
        <v>4</v>
      </c>
    </row>
    <row r="213" spans="1:4">
      <c r="A213" s="188" t="str">
        <f t="shared" ref="A213:B216" si="25">A212</f>
        <v>V35</v>
      </c>
      <c r="B213" s="196" t="str">
        <f t="shared" si="25"/>
        <v>Data linkability</v>
      </c>
      <c r="C213" s="191" t="s">
        <v>480</v>
      </c>
      <c r="D213" s="180">
        <f>VLOOKUP(C213,Threats!$L$4:$M$33,2,FALSE)</f>
        <v>4</v>
      </c>
    </row>
    <row r="214" spans="1:4" ht="24">
      <c r="A214" s="188" t="str">
        <f t="shared" si="25"/>
        <v>V35</v>
      </c>
      <c r="B214" s="196" t="str">
        <f t="shared" si="25"/>
        <v>Data linkability</v>
      </c>
      <c r="C214" s="191" t="s">
        <v>589</v>
      </c>
      <c r="D214" s="180">
        <f>VLOOKUP(C214,Threats!$L$4:$M$33,2,FALSE)</f>
        <v>4</v>
      </c>
    </row>
    <row r="215" spans="1:4">
      <c r="A215" s="188" t="str">
        <f t="shared" si="25"/>
        <v>V35</v>
      </c>
      <c r="B215" s="196" t="str">
        <f t="shared" si="25"/>
        <v>Data linkability</v>
      </c>
      <c r="C215" s="191" t="s">
        <v>429</v>
      </c>
      <c r="D215" s="180">
        <f>VLOOKUP(C215,Threats!$L$4:$M$33,2,FALSE)</f>
        <v>5</v>
      </c>
    </row>
    <row r="216" spans="1:4" ht="24">
      <c r="A216" s="188" t="str">
        <f t="shared" si="25"/>
        <v>V35</v>
      </c>
      <c r="B216" s="196" t="str">
        <f t="shared" si="25"/>
        <v>Data linkability</v>
      </c>
      <c r="C216" s="191" t="s">
        <v>417</v>
      </c>
      <c r="D216" s="180">
        <f>VLOOKUP(C216,Threats!$L$4:$M$33,2,FALSE)</f>
        <v>4</v>
      </c>
    </row>
    <row r="217" spans="1:4" ht="24">
      <c r="A217" s="188" t="s">
        <v>232</v>
      </c>
      <c r="B217" s="196" t="str">
        <f>Vulnerabilities!B39</f>
        <v>Lack of data correction mechanisms (as normally data subjects do not have access to the databases)</v>
      </c>
      <c r="C217" s="191" t="s">
        <v>436</v>
      </c>
      <c r="D217" s="180">
        <f>VLOOKUP(C217,Threats!$L$4:$M$33,2,FALSE)</f>
        <v>4</v>
      </c>
    </row>
    <row r="218" spans="1:4" ht="24">
      <c r="A218" s="188" t="str">
        <f t="shared" ref="A218:B220" si="26">A217</f>
        <v>V36</v>
      </c>
      <c r="B218" s="196" t="str">
        <f t="shared" si="26"/>
        <v>Lack of data correction mechanisms (as normally data subjects do not have access to the databases)</v>
      </c>
      <c r="C218" s="191" t="s">
        <v>480</v>
      </c>
      <c r="D218" s="180">
        <f>VLOOKUP(C218,Threats!$L$4:$M$33,2,FALSE)</f>
        <v>4</v>
      </c>
    </row>
    <row r="219" spans="1:4" ht="24">
      <c r="A219" s="188" t="str">
        <f t="shared" si="26"/>
        <v>V36</v>
      </c>
      <c r="B219" s="196" t="str">
        <f t="shared" si="26"/>
        <v>Lack of data correction mechanisms (as normally data subjects do not have access to the databases)</v>
      </c>
      <c r="C219" s="191" t="s">
        <v>591</v>
      </c>
      <c r="D219" s="180">
        <f>VLOOKUP(C219,Threats!$L$4:$M$33,2,FALSE)</f>
        <v>3</v>
      </c>
    </row>
    <row r="220" spans="1:4" ht="24">
      <c r="A220" s="188" t="str">
        <f t="shared" si="26"/>
        <v>V36</v>
      </c>
      <c r="B220" s="196" t="str">
        <f t="shared" si="26"/>
        <v>Lack of data correction mechanisms (as normally data subjects do not have access to the databases)</v>
      </c>
      <c r="C220" s="191" t="s">
        <v>420</v>
      </c>
      <c r="D220" s="180">
        <f>VLOOKUP(C220,Threats!$L$4:$M$33,2,FALSE)</f>
        <v>4</v>
      </c>
    </row>
    <row r="221" spans="1:4">
      <c r="A221" s="188" t="s">
        <v>233</v>
      </c>
      <c r="B221" s="196" t="str">
        <f>Vulnerabilities!B40</f>
        <v xml:space="preserve">Failure of biometrics sensors </v>
      </c>
      <c r="C221" s="191" t="s">
        <v>408</v>
      </c>
      <c r="D221" s="180">
        <f>VLOOKUP(C221,Threats!$L$4:$M$33,2,FALSE)</f>
        <v>5</v>
      </c>
    </row>
    <row r="222" spans="1:4" ht="24">
      <c r="A222" s="188" t="str">
        <f t="shared" ref="A222:B224" si="27">A221</f>
        <v>V37</v>
      </c>
      <c r="B222" s="196" t="str">
        <f t="shared" si="27"/>
        <v xml:space="preserve">Failure of biometrics sensors </v>
      </c>
      <c r="C222" s="191" t="s">
        <v>417</v>
      </c>
      <c r="D222" s="180">
        <f>VLOOKUP(C222,Threats!$L$4:$M$33,2,FALSE)</f>
        <v>4</v>
      </c>
    </row>
    <row r="223" spans="1:4">
      <c r="A223" s="188" t="str">
        <f t="shared" si="27"/>
        <v>V37</v>
      </c>
      <c r="B223" s="196" t="str">
        <f t="shared" si="27"/>
        <v xml:space="preserve">Failure of biometrics sensors </v>
      </c>
      <c r="C223" s="191" t="s">
        <v>436</v>
      </c>
      <c r="D223" s="180">
        <f>VLOOKUP(C223,Threats!$L$4:$M$33,2,FALSE)</f>
        <v>4</v>
      </c>
    </row>
    <row r="224" spans="1:4">
      <c r="A224" s="188" t="str">
        <f t="shared" si="27"/>
        <v>V37</v>
      </c>
      <c r="B224" s="196" t="str">
        <f t="shared" si="27"/>
        <v xml:space="preserve">Failure of biometrics sensors </v>
      </c>
      <c r="C224" s="191" t="s">
        <v>409</v>
      </c>
      <c r="D224" s="180">
        <f>VLOOKUP(C224,Threats!$L$4:$M$33,2,FALSE)</f>
        <v>4</v>
      </c>
    </row>
    <row r="225" spans="1:4">
      <c r="A225" s="189" t="str">
        <f>Vulnerabilities!A41</f>
        <v>V38</v>
      </c>
      <c r="B225" s="196" t="str">
        <f>Vulnerabilities!B41</f>
        <v>Lack of common or harmonised legislation in EU Member States</v>
      </c>
      <c r="C225" s="191" t="s">
        <v>436</v>
      </c>
      <c r="D225" s="180">
        <f>VLOOKUP(C225,Threats!$L$4:$M$33,2,FALSE)</f>
        <v>4</v>
      </c>
    </row>
    <row r="226" spans="1:4">
      <c r="A226" s="188" t="str">
        <f t="shared" ref="A226:B229" si="28">A225</f>
        <v>V38</v>
      </c>
      <c r="B226" s="196" t="str">
        <f t="shared" si="28"/>
        <v>Lack of common or harmonised legislation in EU Member States</v>
      </c>
      <c r="C226" s="191" t="s">
        <v>406</v>
      </c>
      <c r="D226" s="180">
        <f>VLOOKUP(C226,Threats!$L$4:$M$33,2,FALSE)</f>
        <v>3</v>
      </c>
    </row>
    <row r="227" spans="1:4">
      <c r="A227" s="188" t="str">
        <f t="shared" si="28"/>
        <v>V38</v>
      </c>
      <c r="B227" s="196" t="str">
        <f t="shared" si="28"/>
        <v>Lack of common or harmonised legislation in EU Member States</v>
      </c>
      <c r="C227" s="191" t="s">
        <v>480</v>
      </c>
      <c r="D227" s="180">
        <f>VLOOKUP(C227,Threats!$L$4:$M$33,2,FALSE)</f>
        <v>4</v>
      </c>
    </row>
    <row r="228" spans="1:4" ht="24">
      <c r="A228" s="188" t="str">
        <f t="shared" si="28"/>
        <v>V38</v>
      </c>
      <c r="B228" s="196" t="str">
        <f t="shared" si="28"/>
        <v>Lack of common or harmonised legislation in EU Member States</v>
      </c>
      <c r="C228" s="191" t="s">
        <v>589</v>
      </c>
      <c r="D228" s="180">
        <f>VLOOKUP(C228,Threats!$L$4:$M$33,2,FALSE)</f>
        <v>4</v>
      </c>
    </row>
    <row r="229" spans="1:4" ht="15.75" thickBot="1">
      <c r="A229" s="190" t="str">
        <f t="shared" si="28"/>
        <v>V38</v>
      </c>
      <c r="B229" s="197" t="str">
        <f t="shared" si="28"/>
        <v>Lack of common or harmonised legislation in EU Member States</v>
      </c>
      <c r="C229" s="192" t="s">
        <v>420</v>
      </c>
      <c r="D229" s="180">
        <f>VLOOKUP(C229,Threats!$L$4:$M$33,2,FALSE)</f>
        <v>4</v>
      </c>
    </row>
    <row r="230" spans="1:4" ht="15.75" thickBot="1">
      <c r="A230" s="190" t="s">
        <v>234</v>
      </c>
      <c r="B230" s="197" t="s">
        <v>359</v>
      </c>
      <c r="C230" s="197" t="s">
        <v>485</v>
      </c>
      <c r="D230" s="180">
        <f>VLOOKUP(C230,Threats!$L$4:$M$37,2,FALSE)</f>
        <v>4</v>
      </c>
    </row>
    <row r="231" spans="1:4" ht="15.75" thickBot="1">
      <c r="A231" s="190" t="s">
        <v>234</v>
      </c>
      <c r="B231" s="197" t="s">
        <v>359</v>
      </c>
      <c r="C231" s="197" t="s">
        <v>483</v>
      </c>
      <c r="D231" s="180">
        <f>VLOOKUP(C231,Threats!$L$4:$M$37,2,FALSE)</f>
        <v>4</v>
      </c>
    </row>
    <row r="232" spans="1:4" ht="24.75" thickBot="1">
      <c r="A232" s="239" t="str">
        <f>Vulnerabilities!A42</f>
        <v>V39</v>
      </c>
      <c r="B232" s="197" t="str">
        <f>Vulnerabilities!B42</f>
        <v>Insufficient protection of wireless networks and communication (weak or no encryption etc.)</v>
      </c>
      <c r="C232" s="240" t="s">
        <v>410</v>
      </c>
      <c r="D232" s="180">
        <f>VLOOKUP(C232,Threats!$L$4:$M$33,2,FALSE)</f>
        <v>3</v>
      </c>
    </row>
    <row r="233" spans="1:4" ht="24.75" thickBot="1">
      <c r="A233" s="190" t="str">
        <f t="shared" ref="A233:A241" si="29">A232</f>
        <v>V39</v>
      </c>
      <c r="B233" s="197" t="str">
        <f t="shared" ref="B233:B241" si="30">B232</f>
        <v>Insufficient protection of wireless networks and communication (weak or no encryption etc.)</v>
      </c>
      <c r="C233" s="240" t="s">
        <v>411</v>
      </c>
      <c r="D233" s="180">
        <f>VLOOKUP(C233,Threats!$L$4:$M$33,2,FALSE)</f>
        <v>3</v>
      </c>
    </row>
    <row r="234" spans="1:4" ht="24.75" thickBot="1">
      <c r="A234" s="190" t="str">
        <f t="shared" si="29"/>
        <v>V39</v>
      </c>
      <c r="B234" s="197" t="str">
        <f t="shared" si="30"/>
        <v>Insufficient protection of wireless networks and communication (weak or no encryption etc.)</v>
      </c>
      <c r="C234" s="240" t="s">
        <v>417</v>
      </c>
      <c r="D234" s="180">
        <f>VLOOKUP(C234,Threats!$L$4:$M$33,2,FALSE)</f>
        <v>4</v>
      </c>
    </row>
    <row r="235" spans="1:4" ht="24.75" thickBot="1">
      <c r="A235" s="190" t="str">
        <f t="shared" si="29"/>
        <v>V39</v>
      </c>
      <c r="B235" s="197" t="str">
        <f t="shared" si="30"/>
        <v>Insufficient protection of wireless networks and communication (weak or no encryption etc.)</v>
      </c>
      <c r="C235" s="240" t="s">
        <v>436</v>
      </c>
      <c r="D235" s="180">
        <f>VLOOKUP(C235,Threats!$L$4:$M$33,2,FALSE)</f>
        <v>4</v>
      </c>
    </row>
    <row r="236" spans="1:4" ht="24.75" thickBot="1">
      <c r="A236" s="190" t="str">
        <f t="shared" si="29"/>
        <v>V39</v>
      </c>
      <c r="B236" s="197" t="str">
        <f t="shared" si="30"/>
        <v>Insufficient protection of wireless networks and communication (weak or no encryption etc.)</v>
      </c>
      <c r="C236" s="240" t="s">
        <v>480</v>
      </c>
      <c r="D236" s="180">
        <f>VLOOKUP(C236,Threats!$L$4:$M$33,2,FALSE)</f>
        <v>4</v>
      </c>
    </row>
    <row r="237" spans="1:4" ht="24.75" thickBot="1">
      <c r="A237" s="190" t="str">
        <f t="shared" si="29"/>
        <v>V39</v>
      </c>
      <c r="B237" s="197" t="str">
        <f t="shared" si="30"/>
        <v>Insufficient protection of wireless networks and communication (weak or no encryption etc.)</v>
      </c>
      <c r="C237" s="240" t="s">
        <v>425</v>
      </c>
      <c r="D237" s="180">
        <f>VLOOKUP(C237,Threats!$L$4:$M$33,2,FALSE)</f>
        <v>2</v>
      </c>
    </row>
    <row r="238" spans="1:4" ht="24.75" thickBot="1">
      <c r="A238" s="190" t="str">
        <f t="shared" si="29"/>
        <v>V39</v>
      </c>
      <c r="B238" s="197" t="str">
        <f t="shared" si="30"/>
        <v>Insufficient protection of wireless networks and communication (weak or no encryption etc.)</v>
      </c>
      <c r="C238" s="240" t="s">
        <v>432</v>
      </c>
      <c r="D238" s="180">
        <f>VLOOKUP(C238,Threats!$L$4:$M$33,2,FALSE)</f>
        <v>3</v>
      </c>
    </row>
    <row r="239" spans="1:4" ht="24.75" thickBot="1">
      <c r="A239" s="190" t="str">
        <f t="shared" si="29"/>
        <v>V39</v>
      </c>
      <c r="B239" s="197" t="str">
        <f t="shared" si="30"/>
        <v>Insufficient protection of wireless networks and communication (weak or no encryption etc.)</v>
      </c>
      <c r="C239" s="191" t="s">
        <v>593</v>
      </c>
      <c r="D239" s="180">
        <f>VLOOKUP(C239,Threats!$L$4:$M$33,2,FALSE)</f>
        <v>3</v>
      </c>
    </row>
    <row r="240" spans="1:4" ht="24.75" thickBot="1">
      <c r="A240" s="190" t="str">
        <f t="shared" si="29"/>
        <v>V39</v>
      </c>
      <c r="B240" s="197" t="str">
        <f t="shared" si="30"/>
        <v>Insufficient protection of wireless networks and communication (weak or no encryption etc.)</v>
      </c>
      <c r="C240" s="191" t="s">
        <v>596</v>
      </c>
      <c r="D240" s="180">
        <f>VLOOKUP(C240,Threats!$L$4:$M$33,2,FALSE)</f>
        <v>2</v>
      </c>
    </row>
    <row r="241" spans="1:4" ht="24.75" thickBot="1">
      <c r="A241" s="190" t="str">
        <f t="shared" si="29"/>
        <v>V39</v>
      </c>
      <c r="B241" s="197" t="str">
        <f t="shared" si="30"/>
        <v>Insufficient protection of wireless networks and communication (weak or no encryption etc.)</v>
      </c>
      <c r="C241" s="240" t="s">
        <v>408</v>
      </c>
      <c r="D241" s="180">
        <f>VLOOKUP(C241,Threats!$L$4:$M$33,2,FALSE)</f>
        <v>5</v>
      </c>
    </row>
    <row r="242" spans="1:4" ht="15.75" thickBot="1">
      <c r="A242" s="190" t="s">
        <v>236</v>
      </c>
      <c r="B242" s="197" t="s">
        <v>456</v>
      </c>
      <c r="C242" s="197" t="s">
        <v>480</v>
      </c>
      <c r="D242" s="180">
        <f>VLOOKUP(C242,Threats!$L$4:$M$37,2,FALSE)</f>
        <v>4</v>
      </c>
    </row>
    <row r="243" spans="1:4" ht="24.75" thickBot="1">
      <c r="A243" s="190" t="s">
        <v>236</v>
      </c>
      <c r="B243" s="197" t="s">
        <v>456</v>
      </c>
      <c r="C243" s="191" t="s">
        <v>589</v>
      </c>
      <c r="D243" s="180">
        <f>VLOOKUP(C243,Threats!$L$4:$M$37,2,FALSE)</f>
        <v>4</v>
      </c>
    </row>
    <row r="244" spans="1:4" ht="15.75" thickBot="1">
      <c r="A244" s="190" t="s">
        <v>236</v>
      </c>
      <c r="B244" s="197" t="s">
        <v>456</v>
      </c>
      <c r="C244" s="197" t="s">
        <v>486</v>
      </c>
      <c r="D244" s="180">
        <f>VLOOKUP(C244,Threats!$L$4:$M$37,2,FALSE)</f>
        <v>4</v>
      </c>
    </row>
    <row r="245" spans="1:4" ht="15.75" thickBot="1">
      <c r="A245" s="190" t="s">
        <v>236</v>
      </c>
      <c r="B245" s="197" t="s">
        <v>456</v>
      </c>
      <c r="C245" s="197" t="s">
        <v>485</v>
      </c>
      <c r="D245" s="180">
        <f>VLOOKUP(C245,Threats!$L$4:$M$37,2,FALSE)</f>
        <v>4</v>
      </c>
    </row>
    <row r="246" spans="1:4" ht="24.75" thickBot="1">
      <c r="A246" s="190" t="s">
        <v>236</v>
      </c>
      <c r="B246" s="197" t="s">
        <v>456</v>
      </c>
      <c r="C246" s="197" t="s">
        <v>484</v>
      </c>
      <c r="D246" s="180">
        <f>VLOOKUP(C246,Threats!$L$4:$M$37,2,FALSE)</f>
        <v>4</v>
      </c>
    </row>
    <row r="247" spans="1:4" ht="15.75" thickBot="1">
      <c r="A247" s="190" t="s">
        <v>457</v>
      </c>
      <c r="B247" s="197" t="s">
        <v>458</v>
      </c>
      <c r="C247" s="197" t="s">
        <v>480</v>
      </c>
      <c r="D247" s="180">
        <f>VLOOKUP(C247,Threats!$L$4:$M$37,2,FALSE)</f>
        <v>4</v>
      </c>
    </row>
    <row r="248" spans="1:4" ht="24.75" thickBot="1">
      <c r="A248" s="190" t="s">
        <v>457</v>
      </c>
      <c r="B248" s="197" t="s">
        <v>458</v>
      </c>
      <c r="C248" s="191" t="s">
        <v>589</v>
      </c>
      <c r="D248" s="180">
        <f>VLOOKUP(C248,Threats!$L$4:$M$37,2,FALSE)</f>
        <v>4</v>
      </c>
    </row>
    <row r="249" spans="1:4" ht="15.75" thickBot="1">
      <c r="A249" s="190" t="s">
        <v>457</v>
      </c>
      <c r="B249" s="197" t="s">
        <v>458</v>
      </c>
      <c r="C249" s="197" t="s">
        <v>485</v>
      </c>
      <c r="D249" s="180">
        <f>VLOOKUP(C249,Threats!$L$4:$M$37,2,FALSE)</f>
        <v>4</v>
      </c>
    </row>
    <row r="250" spans="1:4" ht="24.75" thickBot="1">
      <c r="A250" s="190" t="s">
        <v>457</v>
      </c>
      <c r="B250" s="197" t="s">
        <v>458</v>
      </c>
      <c r="C250" s="197" t="s">
        <v>484</v>
      </c>
      <c r="D250" s="180">
        <f>VLOOKUP(C250,Threats!$L$4:$M$37,2,FALSE)</f>
        <v>4</v>
      </c>
    </row>
    <row r="251" spans="1:4" ht="24.75" thickBot="1">
      <c r="A251" s="190" t="s">
        <v>459</v>
      </c>
      <c r="B251" s="197" t="s">
        <v>460</v>
      </c>
      <c r="C251" s="197" t="s">
        <v>480</v>
      </c>
      <c r="D251" s="180">
        <f>VLOOKUP(C251,Threats!$L$4:$M$37,2,FALSE)</f>
        <v>4</v>
      </c>
    </row>
    <row r="252" spans="1:4" ht="24.75" thickBot="1">
      <c r="A252" s="190" t="s">
        <v>459</v>
      </c>
      <c r="B252" s="197" t="s">
        <v>460</v>
      </c>
      <c r="C252" s="191" t="s">
        <v>589</v>
      </c>
      <c r="D252" s="180">
        <f>VLOOKUP(C252,Threats!$L$4:$M$37,2,FALSE)</f>
        <v>4</v>
      </c>
    </row>
    <row r="253" spans="1:4" ht="24.75" thickBot="1">
      <c r="A253" s="190" t="s">
        <v>459</v>
      </c>
      <c r="B253" s="197" t="s">
        <v>460</v>
      </c>
      <c r="C253" s="197" t="s">
        <v>486</v>
      </c>
      <c r="D253" s="180">
        <f>VLOOKUP(C253,Threats!$L$4:$M$37,2,FALSE)</f>
        <v>4</v>
      </c>
    </row>
    <row r="254" spans="1:4" ht="24.75" thickBot="1">
      <c r="A254" s="190" t="s">
        <v>459</v>
      </c>
      <c r="B254" s="197" t="s">
        <v>460</v>
      </c>
      <c r="C254" s="197" t="s">
        <v>485</v>
      </c>
      <c r="D254" s="180">
        <f>VLOOKUP(C254,Threats!$L$4:$M$37,2,FALSE)</f>
        <v>4</v>
      </c>
    </row>
    <row r="255" spans="1:4" ht="24.75" thickBot="1">
      <c r="A255" s="190" t="s">
        <v>459</v>
      </c>
      <c r="B255" s="197" t="s">
        <v>460</v>
      </c>
      <c r="C255" s="197" t="s">
        <v>484</v>
      </c>
      <c r="D255" s="180">
        <f>VLOOKUP(C255,Threats!$L$4:$M$37,2,FALSE)</f>
        <v>4</v>
      </c>
    </row>
    <row r="256" spans="1:4" ht="24.75" thickBot="1">
      <c r="A256" s="190" t="s">
        <v>459</v>
      </c>
      <c r="B256" s="197" t="s">
        <v>460</v>
      </c>
      <c r="C256" s="197" t="s">
        <v>483</v>
      </c>
      <c r="D256" s="180">
        <f>VLOOKUP(C256,Threats!$L$4:$M$37,2,FALSE)</f>
        <v>4</v>
      </c>
    </row>
    <row r="257" spans="3:3">
      <c r="C257" s="35"/>
    </row>
    <row r="258" spans="3:3">
      <c r="C258" s="35"/>
    </row>
    <row r="259" spans="3:3">
      <c r="C259" s="35"/>
    </row>
    <row r="260" spans="3:3">
      <c r="C260" s="35"/>
    </row>
    <row r="261" spans="3:3">
      <c r="C261" s="35"/>
    </row>
    <row r="262" spans="3:3">
      <c r="C262" s="35"/>
    </row>
    <row r="263" spans="3:3">
      <c r="C263" s="35"/>
    </row>
    <row r="264" spans="3:3">
      <c r="C264" s="35"/>
    </row>
    <row r="265" spans="3:3">
      <c r="C265" s="35"/>
    </row>
    <row r="266" spans="3:3">
      <c r="C266" s="35"/>
    </row>
    <row r="267" spans="3:3">
      <c r="C267" s="35"/>
    </row>
    <row r="268" spans="3:3">
      <c r="C268" s="35"/>
    </row>
    <row r="269" spans="3:3">
      <c r="C269" s="35"/>
    </row>
    <row r="270" spans="3:3">
      <c r="C270" s="35"/>
    </row>
    <row r="271" spans="3:3">
      <c r="C271" s="35"/>
    </row>
    <row r="272" spans="3:3">
      <c r="C272" s="35"/>
    </row>
    <row r="273" spans="3:3">
      <c r="C273" s="35"/>
    </row>
    <row r="274" spans="3:3">
      <c r="C274" s="35"/>
    </row>
    <row r="275" spans="3:3">
      <c r="C275" s="35"/>
    </row>
    <row r="276" spans="3:3">
      <c r="C276" s="35"/>
    </row>
    <row r="277" spans="3:3">
      <c r="C277" s="35"/>
    </row>
    <row r="278" spans="3:3">
      <c r="C278" s="35"/>
    </row>
    <row r="279" spans="3:3">
      <c r="C279" s="35"/>
    </row>
    <row r="280" spans="3:3">
      <c r="C280" s="35"/>
    </row>
    <row r="281" spans="3:3">
      <c r="C281" s="35"/>
    </row>
    <row r="282" spans="3:3">
      <c r="C282" s="35"/>
    </row>
    <row r="283" spans="3:3">
      <c r="C283" s="35"/>
    </row>
    <row r="284" spans="3:3">
      <c r="C284" s="35"/>
    </row>
    <row r="285" spans="3:3">
      <c r="C285" s="35"/>
    </row>
    <row r="286" spans="3:3">
      <c r="C286" s="35"/>
    </row>
    <row r="287" spans="3:3">
      <c r="C287" s="35"/>
    </row>
    <row r="288" spans="3:3">
      <c r="C288" s="35"/>
    </row>
    <row r="289" spans="3:3">
      <c r="C289" s="35"/>
    </row>
    <row r="290" spans="3:3">
      <c r="C290" s="35"/>
    </row>
    <row r="291" spans="3:3">
      <c r="C291" s="35"/>
    </row>
    <row r="292" spans="3:3">
      <c r="C292" s="35"/>
    </row>
    <row r="293" spans="3:3">
      <c r="C293" s="35"/>
    </row>
    <row r="294" spans="3:3">
      <c r="C294" s="35"/>
    </row>
    <row r="295" spans="3:3">
      <c r="C295" s="35"/>
    </row>
  </sheetData>
  <autoFilter ref="A4:D256"/>
  <sortState ref="A5:D256">
    <sortCondition ref="A5:A256" customList="V1,V2,V3,V4,V5,V6,V7,V8,V9,V10,V11,V12,V13,V14,V15,V16,V17,V18,V19,V20,V21,V22,V23,V24,V25,V26,V27,V28,V29,V30,V31,V32,V33,V34,V35,V36,V37,V38,V39,V40,V42"/>
  </sortState>
  <mergeCells count="1">
    <mergeCell ref="A1:D3"/>
  </mergeCells>
  <dataValidations count="2">
    <dataValidation type="list" allowBlank="1" showInputMessage="1" showErrorMessage="1" sqref="C253:C256 C244:C247 C249:C251 C230:C238 C241:C242">
      <formula1>Threats</formula1>
    </dataValidation>
    <dataValidation type="list" allowBlank="1" showInputMessage="1" showErrorMessage="1" prompt="Select Threat" sqref="C252 C243 C248 C239:C240 C5:C229">
      <formula1>Threats</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Intro</vt:lpstr>
      <vt:lpstr>Metrics</vt:lpstr>
      <vt:lpstr>Assets</vt:lpstr>
      <vt:lpstr>Impact Areas</vt:lpstr>
      <vt:lpstr>Implemented controls</vt:lpstr>
      <vt:lpstr>Vulnerabilities</vt:lpstr>
      <vt:lpstr>Threats</vt:lpstr>
      <vt:lpstr>Assets+Vulnerabilities</vt:lpstr>
      <vt:lpstr>Vulnerabilities+Threats</vt:lpstr>
      <vt:lpstr>Risk Assessment</vt:lpstr>
      <vt:lpstr>Asset_IDs</vt:lpstr>
      <vt:lpstr>Assets</vt:lpstr>
      <vt:lpstr>Threats</vt:lpstr>
      <vt:lpstr>Vulnerabilities</vt:lpstr>
    </vt:vector>
  </TitlesOfParts>
  <Company>UNILOG MANAGEMENT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ANNEX II – Risk Assessment Spreadsheet</dc:title>
  <dc:creator>BD</dc:creator>
  <cp:lastModifiedBy>Barbara Daskala</cp:lastModifiedBy>
  <cp:lastPrinted>2010-03-11T10:52:12Z</cp:lastPrinted>
  <dcterms:created xsi:type="dcterms:W3CDTF">2008-11-27T10:10:19Z</dcterms:created>
  <dcterms:modified xsi:type="dcterms:W3CDTF">2010-04-09T10:04:01Z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