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hidePivotFieldList="1"/>
  <mc:AlternateContent xmlns:mc="http://schemas.openxmlformats.org/markup-compatibility/2006">
    <mc:Choice Requires="x15">
      <x15ac:absPath xmlns:x15ac="http://schemas.microsoft.com/office/spreadsheetml/2010/11/ac" url="C:\Users\christophe\Desktop\VAE-Refonte\"/>
    </mc:Choice>
  </mc:AlternateContent>
  <xr:revisionPtr revIDLastSave="0" documentId="8_{BAD1F791-02FC-40F6-9F46-3A3322F73EC6}" xr6:coauthVersionLast="41" xr6:coauthVersionMax="41" xr10:uidLastSave="{00000000-0000-0000-0000-000000000000}"/>
  <bookViews>
    <workbookView xWindow="-120" yWindow="-120" windowWidth="29040" windowHeight="15840" tabRatio="597" xr2:uid="{00000000-000D-0000-FFFF-FFFF00000000}"/>
  </bookViews>
  <sheets>
    <sheet name="ISO 27K Requirements" sheetId="6330" r:id="rId1"/>
    <sheet name="Annexure - A" sheetId="6329" r:id="rId2"/>
    <sheet name="Dashboard" sheetId="6336" r:id="rId3"/>
    <sheet name="Summary" sheetId="6332" r:id="rId4"/>
    <sheet name="Summary Data" sheetId="6334" r:id="rId5"/>
  </sheets>
  <definedNames>
    <definedName name="_xlnm._FilterDatabase" localSheetId="1" hidden="1">'Annexure - A'!$A$2:$H$185</definedName>
    <definedName name="_xlnm._FilterDatabase" localSheetId="0" hidden="1">'ISO 27K Requirements'!$B$2:$G$145</definedName>
    <definedName name="d2values">{1.128,1.693,2.059,2.326,2.534,2.704,2.847,2.97,3.078,3.173,3.258,3.336,3.407,3.472,3.532,3.588,3.64,3.689,3.735,3.778,3.819,3.858,3.895,3.931}</definedName>
    <definedName name="d3values">{0.853,0.888,0.88,0.864,0.848,0.833,0.82,0.808,0.797,0.787,0.778,0.77,0.763,0.756,0.75,0.744,0.739,0.734,0.729,0.724,0.72,0.716,0.712,0.708}</definedName>
    <definedName name="_xlnm.Print_Titles" localSheetId="1">'Annexure - A'!$2:$2</definedName>
    <definedName name="rrcode">#REF!</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6332" l="1"/>
  <c r="E38" i="6332"/>
  <c r="E37" i="6332"/>
  <c r="E36" i="6332"/>
  <c r="D36" i="6332"/>
  <c r="E35" i="6332"/>
  <c r="E34" i="6332"/>
  <c r="E33" i="6332"/>
  <c r="E32" i="6332"/>
  <c r="E31" i="6332"/>
  <c r="E30" i="6332"/>
  <c r="E29" i="6332"/>
  <c r="D39" i="6332"/>
  <c r="D38" i="6332"/>
  <c r="D37" i="6332"/>
  <c r="D35" i="6332"/>
  <c r="D34" i="6332"/>
  <c r="D33" i="6332"/>
  <c r="D32" i="6332"/>
  <c r="D31" i="6332"/>
  <c r="D30" i="6332"/>
  <c r="D29" i="6332"/>
  <c r="B39" i="6332"/>
  <c r="B38" i="6332"/>
  <c r="B37" i="6332"/>
  <c r="B36" i="6332"/>
  <c r="B35" i="6332"/>
  <c r="B34" i="6332"/>
  <c r="B33" i="6332"/>
  <c r="B32" i="6332"/>
  <c r="B31" i="6332"/>
  <c r="B30" i="6332"/>
  <c r="B29" i="6332"/>
  <c r="E24" i="6332"/>
  <c r="D24" i="6332"/>
  <c r="D23" i="6332"/>
  <c r="D22" i="6332"/>
  <c r="D21" i="6332"/>
  <c r="D20" i="6332"/>
  <c r="D19" i="6332"/>
  <c r="D18" i="6332"/>
  <c r="D17" i="6332"/>
  <c r="D16" i="6332"/>
  <c r="D13" i="6332"/>
  <c r="D14" i="6332"/>
  <c r="D15" i="6332"/>
  <c r="E14" i="6332"/>
  <c r="E13" i="6332"/>
  <c r="A190" i="6329"/>
  <c r="B44" i="6332"/>
  <c r="B45" i="6332"/>
  <c r="B46" i="6332"/>
  <c r="B47" i="6332"/>
  <c r="B48" i="6332"/>
  <c r="B49" i="6332"/>
  <c r="B50" i="6332"/>
  <c r="B51" i="6332"/>
  <c r="C4" i="6332"/>
  <c r="D4" i="6332"/>
  <c r="E4" i="6332"/>
  <c r="F4" i="6332"/>
  <c r="G4" i="6332"/>
  <c r="E23" i="6332"/>
  <c r="E22" i="6332"/>
  <c r="E21" i="6332"/>
  <c r="E20" i="6332"/>
  <c r="E19" i="6332"/>
  <c r="E18" i="6332"/>
  <c r="E17" i="6332"/>
  <c r="E16" i="6332"/>
  <c r="E15" i="6332"/>
  <c r="A193" i="6329"/>
  <c r="A191" i="6329"/>
  <c r="A192" i="6329"/>
  <c r="A194" i="6329"/>
  <c r="H4" i="6332" l="1"/>
  <c r="A195" i="6329"/>
  <c r="E191" i="6329" s="1"/>
  <c r="E193" i="6329" l="1"/>
  <c r="E194" i="6329"/>
  <c r="E192" i="6329"/>
  <c r="E190" i="6329"/>
  <c r="H6" i="6334" l="1"/>
  <c r="H8" i="6334"/>
  <c r="H10" i="6334"/>
  <c r="H12" i="6334"/>
  <c r="H7" i="6334"/>
  <c r="H9" i="6334"/>
  <c r="H11" i="6334"/>
  <c r="H5" i="6334"/>
  <c r="E10" i="6334"/>
  <c r="E7" i="6334"/>
  <c r="E9" i="6334"/>
  <c r="E11" i="6334"/>
  <c r="E5" i="6334"/>
  <c r="E6" i="6334"/>
  <c r="E8" i="6334"/>
  <c r="E12" i="6334"/>
  <c r="D6" i="6334"/>
  <c r="D8" i="6334"/>
  <c r="D10" i="6334"/>
  <c r="D12" i="6334"/>
  <c r="D7" i="6334"/>
  <c r="D9" i="6334"/>
  <c r="D11" i="6334"/>
  <c r="D5" i="6334"/>
  <c r="C6" i="6334"/>
  <c r="C8" i="6334"/>
  <c r="C10" i="6334"/>
  <c r="C12" i="6334"/>
  <c r="B7" i="6334"/>
  <c r="B9" i="6334"/>
  <c r="B11" i="6334"/>
  <c r="B6" i="6334"/>
  <c r="E14" i="6334"/>
  <c r="D9" i="6332" s="1"/>
  <c r="C7" i="6334"/>
  <c r="C9" i="6334"/>
  <c r="C11" i="6334"/>
  <c r="C5" i="6334"/>
  <c r="B8" i="6334"/>
  <c r="B10" i="6334"/>
  <c r="B12" i="6334"/>
  <c r="B5" i="6334"/>
  <c r="D14" i="6334" l="1"/>
  <c r="E9" i="6332" s="1"/>
  <c r="F9" i="6334"/>
  <c r="C48" i="6332" s="1"/>
  <c r="H14" i="6334"/>
  <c r="G9" i="6332" s="1"/>
  <c r="C14" i="6334"/>
  <c r="F9" i="6332" s="1"/>
  <c r="F8" i="6334"/>
  <c r="C47" i="6332" s="1"/>
  <c r="F6" i="6334"/>
  <c r="C45" i="6332" s="1"/>
  <c r="F7" i="6334"/>
  <c r="C46" i="6332" s="1"/>
  <c r="F10" i="6334"/>
  <c r="C49" i="6332" s="1"/>
  <c r="F5" i="6334"/>
  <c r="G9" i="6334" l="1"/>
  <c r="D48" i="6332" s="1"/>
  <c r="G5" i="6334"/>
  <c r="D44" i="6332" s="1"/>
  <c r="G7" i="6334"/>
  <c r="D46" i="6332" s="1"/>
  <c r="G6" i="6334"/>
  <c r="D45" i="6332" s="1"/>
  <c r="G8" i="6334"/>
  <c r="D47" i="6332" s="1"/>
  <c r="G10" i="6334"/>
  <c r="D49" i="6332" s="1"/>
  <c r="F11" i="6334"/>
  <c r="C50" i="6332" s="1"/>
  <c r="C44" i="6332"/>
  <c r="F12" i="6334" l="1"/>
  <c r="B14" i="6334"/>
  <c r="C9" i="6332" s="1"/>
  <c r="G11" i="6334"/>
  <c r="D50" i="6332" s="1"/>
  <c r="C51" i="6332" l="1"/>
  <c r="F14" i="6334"/>
  <c r="G12" i="6334"/>
  <c r="D51" i="6332" s="1"/>
  <c r="D16" i="6334" l="1"/>
  <c r="I14" i="6334"/>
  <c r="E16" i="6334"/>
  <c r="F16" i="6334"/>
  <c r="C16" i="6334"/>
  <c r="B16" i="6334"/>
</calcChain>
</file>

<file path=xl/sharedStrings.xml><?xml version="1.0" encoding="utf-8"?>
<sst xmlns="http://schemas.openxmlformats.org/spreadsheetml/2006/main" count="1277" uniqueCount="863">
  <si>
    <t>As part of their contractual obligation, employees, contractors and third party users shall agree and sign the terms and conditions of their employment contract, which shall state their and the organization's responsibilities for information security.</t>
  </si>
  <si>
    <t>A.8.2</t>
  </si>
  <si>
    <t>During employment</t>
  </si>
  <si>
    <t>To ensure that all employees, contractors and third party users are aware of information security threats and concerns, their responsibilities and liabilities, and are equipped to support organizational security policy in the course of their normal work, and to reduce the risk of human error.</t>
  </si>
  <si>
    <t>A.8.2.1</t>
  </si>
  <si>
    <t>Management responsibilities</t>
  </si>
  <si>
    <t>Management shall require employees, contractors and third party users to apply security in accordance with established policies and procedures of the organization.</t>
  </si>
  <si>
    <t>A.8.2.2</t>
  </si>
  <si>
    <t>Information security awareness, education and training</t>
  </si>
  <si>
    <t>All employees of the organization and, where relevant, contractors and third-party users, shall receive appropriate awareness training and regular updates in organizational policies and procedures, as relevant for their job function.</t>
  </si>
  <si>
    <t>A.8.2.3</t>
  </si>
  <si>
    <t>A10.5</t>
  </si>
  <si>
    <t>Security in development and support processes</t>
  </si>
  <si>
    <t>All employees, contractors and third party users shall return all of the organization's assets in their possession upon termination of their employment, contract or agreement.</t>
  </si>
  <si>
    <t>To implement and maintain the appropriate level of information security and service delivery in line with third party service delivery agreements.</t>
  </si>
  <si>
    <t>Restrictions on connection times shall be used to provide additional security for high-risk applications.</t>
  </si>
  <si>
    <t>Access to information and application system functions by users and support personnel shall be restricted in accordance with the defined access control policy.</t>
  </si>
  <si>
    <t>Network controls</t>
  </si>
  <si>
    <t>Disposal of media</t>
  </si>
  <si>
    <t>A12.4.1</t>
  </si>
  <si>
    <t>There shall be procedures in place to control the installation of software on operational systems</t>
  </si>
  <si>
    <t>A12.4.2</t>
  </si>
  <si>
    <t>Test data shall be selected carefully, and protected and controlled.</t>
  </si>
  <si>
    <t>A12.4.3</t>
  </si>
  <si>
    <t>Access control to program source code</t>
  </si>
  <si>
    <t>Access to program source code shall be restricted.</t>
  </si>
  <si>
    <t>A12.5</t>
  </si>
  <si>
    <t>A12.5.1</t>
  </si>
  <si>
    <t>The implementation of changes shall be controlled by the use of formal change control procedures.</t>
  </si>
  <si>
    <t>A12.5.2</t>
  </si>
  <si>
    <t>Technical review of applications after operating system changes</t>
  </si>
  <si>
    <t>When operating systems are changed, business critical applications shall be reviewed and tested to ensure there is no adverse impact on organizational operations or security.</t>
  </si>
  <si>
    <t>A12.5.3</t>
  </si>
  <si>
    <t>For shared networks, especially those extending across the organization's boundaries, the capability of users to connect to the network shall be restricted, in line with the access control policy and requirements of the business applications (see 11.1).</t>
  </si>
  <si>
    <t>A11.4.7</t>
  </si>
  <si>
    <t>Routing controls shall be implemented for networks to ensure that computer connections and information flows do not breach the access control policy of the business applications.</t>
  </si>
  <si>
    <t>A11.5</t>
  </si>
  <si>
    <t>To prevent unauthorized access to operating systems.</t>
  </si>
  <si>
    <t>A11.5.1</t>
  </si>
  <si>
    <t>Secure log-on procedures</t>
  </si>
  <si>
    <t>Access to operating systems shall be controlled by a secure log-on procedure.</t>
  </si>
  <si>
    <t>A11.5.2</t>
  </si>
  <si>
    <t>User identification and authentication</t>
  </si>
  <si>
    <t>S/W</t>
  </si>
  <si>
    <t>Status Code</t>
  </si>
  <si>
    <t>Top Management</t>
  </si>
  <si>
    <t>All users shall have a unique identifier (user ID) for their personal use only, and a suitable authentication technique shall be chosen to substantiate the claimed identity of a user.</t>
  </si>
  <si>
    <t>A11.5.3</t>
  </si>
  <si>
    <t>Systems for managing passwords shall be interactive and shall ensure quality passwords.</t>
  </si>
  <si>
    <t>A11.5.4</t>
  </si>
  <si>
    <t>The use of utility programs that might be capable of overriding system and application controls shall be restricted and tightly controlled.</t>
  </si>
  <si>
    <t>A11.5.5</t>
  </si>
  <si>
    <t>Session time-out</t>
  </si>
  <si>
    <t>Inactive sessions shall be shut down after a defined period of inactivity.</t>
  </si>
  <si>
    <t>A11.5.6</t>
  </si>
  <si>
    <t>A11.6</t>
  </si>
  <si>
    <t>Application and information access control</t>
  </si>
  <si>
    <t>To prevent unauthorized access to information held in application systems.</t>
  </si>
  <si>
    <t>A11.6.1</t>
  </si>
  <si>
    <t>A11.6.2</t>
  </si>
  <si>
    <t>A11.7</t>
  </si>
  <si>
    <t>A11.7.1</t>
  </si>
  <si>
    <t>Mobile computing and communications</t>
  </si>
  <si>
    <t>A formal policy shall be in place, and security measures shall be adopted to protect against the risks of using mobile computing and communication facilities.</t>
  </si>
  <si>
    <t>A11.7.2</t>
  </si>
  <si>
    <t>A policy, operational plans and procedures shall be developed and implemented for teleworking activities.</t>
  </si>
  <si>
    <t>Information systems acquisition, development and maintenance</t>
  </si>
  <si>
    <t>Security requirements of information systems</t>
  </si>
  <si>
    <t>Modifications to software packages shall be discouraged, limited to necessary changes, and all changes shall be strictly controlled.</t>
  </si>
  <si>
    <t>A12.5.4</t>
  </si>
  <si>
    <t>Information leakage</t>
  </si>
  <si>
    <t>Opportunities for information leakage shall be prevented.</t>
  </si>
  <si>
    <t>A12.5.5</t>
  </si>
  <si>
    <t>Outsourced software development shall be supervised and monitored by the organization.</t>
  </si>
  <si>
    <t>A12.6</t>
  </si>
  <si>
    <t>Controls implemented must be documented</t>
  </si>
  <si>
    <t>Controls implemented not comply with standards, needs to redesign</t>
  </si>
  <si>
    <t>Controls documented and implemented</t>
  </si>
  <si>
    <t>Control not implemented &amp; documented</t>
  </si>
  <si>
    <t>Controls not applicable</t>
  </si>
  <si>
    <t>Reference</t>
  </si>
  <si>
    <t>Implementation status by ISO 27001:2005 - Annexure - A Controls</t>
  </si>
  <si>
    <t>Implementation Status by ISO 27001:2005 - Clauses</t>
  </si>
  <si>
    <t>Process is implemented and must be documented</t>
  </si>
  <si>
    <t>Process is not comply with standard and must be redesigned</t>
  </si>
  <si>
    <t>Process is not in place / not implemented</t>
  </si>
  <si>
    <t>Process is not applicable</t>
  </si>
  <si>
    <t xml:space="preserve"> Process Comply with Standard and documented</t>
  </si>
  <si>
    <t>Implementation Adequacy Status against ISO 27001 Clauses</t>
  </si>
  <si>
    <t>Implementation Adequacy Status against ISO 27001 Annexure - A Controls</t>
  </si>
  <si>
    <t>Domain description</t>
  </si>
  <si>
    <t>Technical Vulnerability Management</t>
  </si>
  <si>
    <t>Secure disposal or 
re-use of equipment</t>
  </si>
  <si>
    <t>To ensure information security when using mobile computing and teleworking facilities.</t>
  </si>
  <si>
    <t>Teleworking</t>
  </si>
  <si>
    <t>A10</t>
  </si>
  <si>
    <t>A10.1</t>
  </si>
  <si>
    <t>A10.1.1</t>
  </si>
  <si>
    <t>Automatic equipment identification shall be considered as a means to authenticate connections from specific locations and equipment.</t>
  </si>
  <si>
    <t>A11.4.4</t>
  </si>
  <si>
    <t>Remote diagnostic and configuration port protection</t>
  </si>
  <si>
    <t>Physical and logical access to diagnostic and configuration ports shall be controlled.</t>
  </si>
  <si>
    <t>A11.4.5</t>
  </si>
  <si>
    <t>Groups of information services, users and information systems shall be segregated on networks.</t>
  </si>
  <si>
    <t>A11.4.6</t>
  </si>
  <si>
    <t>A5.1</t>
  </si>
  <si>
    <t>Inventory of assets</t>
  </si>
  <si>
    <t>A.8</t>
  </si>
  <si>
    <t>Human resources security</t>
  </si>
  <si>
    <t>A.8.1</t>
  </si>
  <si>
    <t>Prior to employment</t>
  </si>
  <si>
    <t>Network connection control</t>
  </si>
  <si>
    <t>Network routing control</t>
  </si>
  <si>
    <t>Security of network services</t>
  </si>
  <si>
    <t>Operating system access control</t>
  </si>
  <si>
    <t>Security of system documentation</t>
  </si>
  <si>
    <t>The use of resources shall be monitored, tuned, and projections made of future capacity requirements to ensure the required system performance.</t>
  </si>
  <si>
    <t>A10.3.2</t>
  </si>
  <si>
    <t>Access points such as delivery and loading areas and other points where unauthorized persons may enter the premises shall be controlled and, if possible, isolated from information processing facilities to avoid unauthorized access.</t>
  </si>
  <si>
    <t>A.6.1.3</t>
  </si>
  <si>
    <t>All information security responsibilities shall be clearly defined.</t>
  </si>
  <si>
    <t>A.6.1.4</t>
  </si>
  <si>
    <t>A management authorization process for new information processing facilities shall be defined and implemented.</t>
  </si>
  <si>
    <t>A.6.1.5</t>
  </si>
  <si>
    <t>Information security policy</t>
  </si>
  <si>
    <t>Information security policy document</t>
  </si>
  <si>
    <t>To manage information security within the organization.</t>
  </si>
  <si>
    <t>Information security coordination</t>
  </si>
  <si>
    <t>Allocation of information security responsibilities</t>
  </si>
  <si>
    <t>Authorization process for information processing facilities</t>
  </si>
  <si>
    <t>Independent review of information security</t>
  </si>
  <si>
    <t>Access to information systems audit tools shall be protected to prevent any possible misuse or compromise.</t>
  </si>
  <si>
    <t>Capacity management</t>
  </si>
  <si>
    <t>Appropriate contacts with relevant authorities shall be maintained.</t>
  </si>
  <si>
    <t>Segregation of duties</t>
  </si>
  <si>
    <t>System planning and acceptance</t>
  </si>
  <si>
    <t>To minimize the risk of systems failure.</t>
  </si>
  <si>
    <t>System acceptance</t>
  </si>
  <si>
    <t>Conduct internal ISMS audits at planned intervals (see 6)</t>
  </si>
  <si>
    <t>Update security plans to take into account the findings of monitoring and reviewing activities</t>
  </si>
  <si>
    <t>Record actions and events that could have an impact on the effectiveness or performance of the ISMS (see 4.3.3)</t>
  </si>
  <si>
    <t>Monitor and review the ISMS</t>
  </si>
  <si>
    <t>Maintain and improve the ISMS</t>
  </si>
  <si>
    <t>Review and update documents as necessary and re-approve documents</t>
  </si>
  <si>
    <t>Training, awareness and competence</t>
  </si>
  <si>
    <t>Provision of resources</t>
  </si>
  <si>
    <t>Resource management</t>
  </si>
  <si>
    <t>Internal ISMS audit</t>
  </si>
  <si>
    <t>Management review of the ISMS</t>
  </si>
  <si>
    <t>Review input</t>
  </si>
  <si>
    <t>6 (a)</t>
  </si>
  <si>
    <t>6 (b)</t>
  </si>
  <si>
    <t>6 (c)</t>
  </si>
  <si>
    <t>6 (d)</t>
  </si>
  <si>
    <t>Review risk assessments at planned intervals and review the residual risks and the identified acceptable levels of risks</t>
  </si>
  <si>
    <t>Undertake a management review of the ISMS on a regular basis (see 7.1)</t>
  </si>
  <si>
    <t>Undertake regular reviews of the effectiveness of the ISMS</t>
  </si>
  <si>
    <t>Take appropriate corrective and preventive actions in accordance with 8.2 and 8.3</t>
  </si>
  <si>
    <t>Communicate the actions and improvements to all interested parties</t>
  </si>
  <si>
    <t>Ensure that the improvements achieve their intended objectives</t>
  </si>
  <si>
    <t>Management shall review the organization’s ISMS at planned intervals (at least once a year) to ensure its continuing suitability, adequacy and effectiveness</t>
  </si>
  <si>
    <t>Rsults of ISMS audits and reviews</t>
  </si>
  <si>
    <t>7.2 (b)</t>
  </si>
  <si>
    <t>Feedback from interested parties</t>
  </si>
  <si>
    <t>7.2 (c)</t>
  </si>
  <si>
    <t>Techniques, products or procedures, which could be used in the organization to improve the ISMS performance and effectiveness</t>
  </si>
  <si>
    <t>7.2 (i)</t>
  </si>
  <si>
    <t>Recommendations for improvement</t>
  </si>
  <si>
    <t>7.2 (h)</t>
  </si>
  <si>
    <t>Any changes that could affect the ISMS</t>
  </si>
  <si>
    <t>Follow-up actions from previous management reviews</t>
  </si>
  <si>
    <t>7.2 (g)</t>
  </si>
  <si>
    <t>Results from effectiveness measurements</t>
  </si>
  <si>
    <t>7.2 (f)</t>
  </si>
  <si>
    <t>Vulnerabilities or threats not adequately addressed in the previous risk assessment</t>
  </si>
  <si>
    <t>7.2 (e)</t>
  </si>
  <si>
    <t>Status of preventive and corrective actions</t>
  </si>
  <si>
    <t>7.2 (d)</t>
  </si>
  <si>
    <t>The output from the management review shall include any decisions and actions related to the following:</t>
  </si>
  <si>
    <t>Improvement of the effectiveness of the ISMS</t>
  </si>
  <si>
    <t>7.3 (a)</t>
  </si>
  <si>
    <t>7.3 (b)</t>
  </si>
  <si>
    <t>7.3 (c)</t>
  </si>
  <si>
    <t>Modification of procedures and controls that effect information security, as necessary, to respond to internal or external events that may impact on the ISMS</t>
  </si>
  <si>
    <t>7.3 (d)</t>
  </si>
  <si>
    <t>Resource needs</t>
  </si>
  <si>
    <t>Update of the risk assessment and risk treatment plan</t>
  </si>
  <si>
    <t>Improvement to how the effectiveness of controls is being measured</t>
  </si>
  <si>
    <t>7.3 (e)</t>
  </si>
  <si>
    <t>Review output</t>
  </si>
  <si>
    <t>ISMS improvement</t>
  </si>
  <si>
    <t>Continual improvement</t>
  </si>
  <si>
    <t>Corrective action</t>
  </si>
  <si>
    <t>The organization shall take action to eliminate the cause of nonconformities with the ISMS requirements in order to prevent recurrence.  The documented procedure for corrective action shall define requirements for:</t>
  </si>
  <si>
    <t>8.2 (a)</t>
  </si>
  <si>
    <t>8.2 (b)</t>
  </si>
  <si>
    <t>Determining the causes of nonconformities</t>
  </si>
  <si>
    <t>Identifying nonconformities</t>
  </si>
  <si>
    <t>8.2 (c)</t>
  </si>
  <si>
    <t>Evaluating the need for actions to ensure that nonconformities do not recur</t>
  </si>
  <si>
    <t>Determining and implementing the corrective action needed</t>
  </si>
  <si>
    <t>8.2 (d)</t>
  </si>
  <si>
    <t>8.2 (e)</t>
  </si>
  <si>
    <t>Recording results of action taken (see 4.3.3)</t>
  </si>
  <si>
    <t>8.2 (f)</t>
  </si>
  <si>
    <t>Reviewing of corrective action taken</t>
  </si>
  <si>
    <t>8.3 (a)</t>
  </si>
  <si>
    <t>Identifying potential nonconformities and their causes</t>
  </si>
  <si>
    <t>8.3 (e)</t>
  </si>
  <si>
    <t>Reviewing of preventive action taken</t>
  </si>
  <si>
    <t>8.3 (d)</t>
  </si>
  <si>
    <t>Determining and implementing preventive action needed</t>
  </si>
  <si>
    <t>8.3 (c)</t>
  </si>
  <si>
    <t>Evaluating the need for action to prevent occurrence of nonconformities</t>
  </si>
  <si>
    <t>8.3 (b)</t>
  </si>
  <si>
    <t>The organization shall establish, implement, operate, monitor, review, maintain and improve a documented ISMS</t>
  </si>
  <si>
    <t>An audit programme shall be planned</t>
  </si>
  <si>
    <t>Preventive action</t>
  </si>
  <si>
    <t>The organization shall identify changed risks and identify preventive action requirements focusing attention on significantly changed risks</t>
  </si>
  <si>
    <t>Information security events shall be reported through appropriate management channels as quickly as possible.</t>
  </si>
  <si>
    <t>A13.1.2</t>
  </si>
  <si>
    <t>There shall be a formal disciplinary process for employees who have committed a security breach.</t>
  </si>
  <si>
    <t>A.8.3</t>
  </si>
  <si>
    <t>There shall be mechanisms in place to enable the types, volumes, and costs of information security incidents to be quantified and monitored.</t>
  </si>
  <si>
    <t>A13.2.3</t>
  </si>
  <si>
    <t>Where a follow-up action against a person or organization after an information security incident involves legal action (either civil or criminal), evidence shall be collected, retained, and presented to conform to the rules for evidence laid down in the relevant jurisdiction(s).</t>
  </si>
  <si>
    <t>A14</t>
  </si>
  <si>
    <t>A14.1</t>
  </si>
  <si>
    <t>Information security aspects of business continuity management</t>
  </si>
  <si>
    <t xml:space="preserve">Electronic commerce </t>
  </si>
  <si>
    <t>Information involved in electronic commerce passing over public networks shall be protected from fraudulent activity, contract dispute, and unauthorized disclosure and modification.</t>
  </si>
  <si>
    <t>A10.9.2</t>
  </si>
  <si>
    <t>Use of system utilities</t>
  </si>
  <si>
    <t>Limitation of connection time</t>
  </si>
  <si>
    <t>Information access restriction</t>
  </si>
  <si>
    <t>Sensitive systems shall have a dedicated (isolated) computing environment.</t>
  </si>
  <si>
    <t>Cabling security</t>
  </si>
  <si>
    <t>Addressing security when dealing with customers</t>
  </si>
  <si>
    <t>Physical media in transit</t>
  </si>
  <si>
    <t>Media containing information shall be protected against unauthorized access, misuse or corruption during transportation beyond an organization's physical boundaries.</t>
  </si>
  <si>
    <t>A10.8.4</t>
  </si>
  <si>
    <t>Electronic messaging</t>
  </si>
  <si>
    <t>Information involved in electronic messaging shall be appropriately protected.</t>
  </si>
  <si>
    <t>A10.8.5</t>
  </si>
  <si>
    <t>Business information systems</t>
  </si>
  <si>
    <t>Physical and environmental security</t>
  </si>
  <si>
    <t>Information shall be classified in terms of its value, legal requirements, sensitivity and criticality to the organization.</t>
  </si>
  <si>
    <t>A.7.2.2</t>
  </si>
  <si>
    <t>Security Policy</t>
  </si>
  <si>
    <t>Fault logging</t>
  </si>
  <si>
    <t>Appropriate procedures shall be implemented to ensure compliance with legislative, regulatory, and contractual requirements on the use of material in respect of which there may be intellectual property rights and on the use of proprietary software products.</t>
  </si>
  <si>
    <t>A15.1.3</t>
  </si>
  <si>
    <t>Protection of organizational records</t>
  </si>
  <si>
    <t>Important records shall be protected from loss, destruction and falsification, in accordance with statutory, regulatory, contractual, and business requirements.</t>
  </si>
  <si>
    <t>A15.1.4</t>
  </si>
  <si>
    <t>Data protection and privacy shall be ensured as required in relevant legislation, regulations, and, if applicable, contractual clauses.</t>
  </si>
  <si>
    <t>A15.1.5</t>
  </si>
  <si>
    <t>Users shall be deterred from using information processing facilities for unauthorized purposes.</t>
  </si>
  <si>
    <t>A15.1.6</t>
  </si>
  <si>
    <t>A15.2.1</t>
  </si>
  <si>
    <t>Compliance with security policies and standards</t>
  </si>
  <si>
    <t>Managers shall ensure that all security procedures within their area of responsibility are carried out correctly to achieve compliance with security policies and standards.</t>
  </si>
  <si>
    <t>A15.2.2</t>
  </si>
  <si>
    <t>A15.3</t>
  </si>
  <si>
    <t>Information system audit considerations</t>
  </si>
  <si>
    <t>To maximize the effectiveness of and to minimize interference to/from the information systems audit process.</t>
  </si>
  <si>
    <t>A15.3.1</t>
  </si>
  <si>
    <t>Information systems audit controls</t>
  </si>
  <si>
    <t>Audit requirements and activities involving checks on operational systems shall be planned carefully and agreed to minimize the risk of disruptions to business processes.</t>
  </si>
  <si>
    <t>A15.3.2</t>
  </si>
  <si>
    <t>Protection of information systems audit tools</t>
  </si>
  <si>
    <t>Security perimeters (barriers such as walls, card controlled entry gates or manned reception desks) shall be used to protect areas that contain information and information processing facilities.</t>
  </si>
  <si>
    <t>A9.1.2</t>
  </si>
  <si>
    <t>A9.1.3</t>
  </si>
  <si>
    <t>Physical security for offices, rooms, and facilities shall be designed and applied</t>
  </si>
  <si>
    <t>Data protection and privacy of personal information</t>
  </si>
  <si>
    <t>Prevention of misuse of information processing facilities</t>
  </si>
  <si>
    <t>Regulation of cryptographic controls</t>
  </si>
  <si>
    <t>Collection of evidence</t>
  </si>
  <si>
    <t>A12.2</t>
  </si>
  <si>
    <t>To ensure compliance of systems with organizational security policies and standards</t>
  </si>
  <si>
    <t>A12.2.1</t>
  </si>
  <si>
    <t>Technical compliance checking</t>
  </si>
  <si>
    <t>A12.3</t>
  </si>
  <si>
    <t>Testing, maintaining and re-assessing business continuity plans</t>
  </si>
  <si>
    <t>Identification of risks related to external parties</t>
  </si>
  <si>
    <t>The risks to the organization's information and information processing facilities from business processes involving external parties shall be identified and appropriate controls implemented before granting access.</t>
  </si>
  <si>
    <t>A.6.2.2</t>
  </si>
  <si>
    <t>Key management</t>
  </si>
  <si>
    <t>A10.4</t>
  </si>
  <si>
    <t>Security of system files</t>
  </si>
  <si>
    <t>A10.4.1</t>
  </si>
  <si>
    <t>Control of operational software</t>
  </si>
  <si>
    <t>A10.4.2</t>
  </si>
  <si>
    <t>Protection of system test data</t>
  </si>
  <si>
    <t>A9.2.2</t>
  </si>
  <si>
    <t>Review of user access rights</t>
  </si>
  <si>
    <t>Clear desk and clear screen policy</t>
  </si>
  <si>
    <t>Removal of property</t>
  </si>
  <si>
    <t>Operational procedures and responsibilities</t>
  </si>
  <si>
    <t>To ensure the correct and secure operation of information processing facilities.</t>
  </si>
  <si>
    <t>Documented operating procedures</t>
  </si>
  <si>
    <t>Rules for the acceptable use of information and assets associated with information processing facilities shall be identified, documented, and implemented.</t>
  </si>
  <si>
    <t>A.7.2</t>
  </si>
  <si>
    <t>To ensure that information receives an appropriate level of protection.</t>
  </si>
  <si>
    <t>A.7.2.1</t>
  </si>
  <si>
    <t>Business continuity plans shall be tested and updated regularly to ensure that they are up to date and effective.</t>
  </si>
  <si>
    <t>A15</t>
  </si>
  <si>
    <t>A15.1</t>
  </si>
  <si>
    <t>To avoid breaches of any law, statutory, regulatory or contractual obligations, and of any security requirements.</t>
  </si>
  <si>
    <t>A15.1.1</t>
  </si>
  <si>
    <t>All relevant statutory, regulatory and contractual requirements and the organization's approach to meet these requirements shall be explicitly defined, documented, and kept up to date for each information system and the organization.</t>
  </si>
  <si>
    <t>A15.1.2</t>
  </si>
  <si>
    <t>A.8.3.2</t>
  </si>
  <si>
    <t>Return of assets</t>
  </si>
  <si>
    <t>A.8.3.3</t>
  </si>
  <si>
    <t>Removal of access rights</t>
  </si>
  <si>
    <t>Secure areas shall be protected by appropriate entry controls to ensure that only authorized personnel are allowed access.</t>
  </si>
  <si>
    <t>Output data validation</t>
  </si>
  <si>
    <t>A10.3</t>
  </si>
  <si>
    <t>Cryptographic controls</t>
  </si>
  <si>
    <t>A10.3.1</t>
  </si>
  <si>
    <t>Policy on the use of cryptographic controls</t>
  </si>
  <si>
    <t>Privilege management</t>
  </si>
  <si>
    <t>Business continuity management</t>
  </si>
  <si>
    <t>Compliance</t>
  </si>
  <si>
    <t>Outsourced software development</t>
  </si>
  <si>
    <t>A11</t>
  </si>
  <si>
    <t>A11.1</t>
  </si>
  <si>
    <t>A11.1.1</t>
  </si>
  <si>
    <t>To ensure that security is an integral part of information systems.</t>
  </si>
  <si>
    <t>Correct processing in applications</t>
  </si>
  <si>
    <t>Data input to applications shall be validated to ensure that this data is correct and appropriate.</t>
  </si>
  <si>
    <t>12.2.2</t>
  </si>
  <si>
    <t>The information security policy shall be reviewed at planned intervals or if significant changes occur to ensure its continuing suitability, adequacy, and effectiveness.</t>
  </si>
  <si>
    <t>ISO Clauses</t>
  </si>
  <si>
    <t>Controls</t>
  </si>
  <si>
    <t>Functions</t>
  </si>
  <si>
    <t>Annexure - A Controls and Objectives - ISO 27002:2005 - Security Techniques</t>
  </si>
  <si>
    <t xml:space="preserve"> Net Total</t>
  </si>
  <si>
    <t>4.2.1 (c)</t>
  </si>
  <si>
    <t>4.2.1 (d)</t>
  </si>
  <si>
    <t>4.2.1 (e)</t>
  </si>
  <si>
    <t>4.2.1 (j)</t>
  </si>
  <si>
    <t>4.2.1 (i)</t>
  </si>
  <si>
    <t>4.2.1 (f)</t>
  </si>
  <si>
    <t>4.2.1 (g)</t>
  </si>
  <si>
    <t>4.2.1 (h)</t>
  </si>
  <si>
    <t>Prepare a Statement of Applicability [see the SoA spreadsheet]</t>
  </si>
  <si>
    <t>4.2.2 (a)</t>
  </si>
  <si>
    <t>4.2.2 (b)</t>
  </si>
  <si>
    <t>4.2.2 (c)</t>
  </si>
  <si>
    <t>4.2.2 (d)</t>
  </si>
  <si>
    <t>4.2.2 (e)</t>
  </si>
  <si>
    <t>4.2.2 (f)</t>
  </si>
  <si>
    <t>4.2.2 (g)</t>
  </si>
  <si>
    <t>4.2.3 (a)</t>
  </si>
  <si>
    <t>4.2.2 (h)</t>
  </si>
  <si>
    <t>4.2.3 (b)</t>
  </si>
  <si>
    <t>4.2.3 (c)</t>
  </si>
  <si>
    <t>4.2.3 (d)</t>
  </si>
  <si>
    <t>4.2.3 (e)</t>
  </si>
  <si>
    <t>4.2.3 (f)</t>
  </si>
  <si>
    <t>4.2.3 (g)</t>
  </si>
  <si>
    <t>4.2.3 (h)</t>
  </si>
  <si>
    <t>Documentation requirements</t>
  </si>
  <si>
    <t>4.2.4 (a)</t>
  </si>
  <si>
    <t>4.2.4 (b)</t>
  </si>
  <si>
    <t>4.2.4 (c)</t>
  </si>
  <si>
    <t>4.2.4 (d)</t>
  </si>
  <si>
    <t>4.3.1 (a)</t>
  </si>
  <si>
    <t>4.3.1 (b)</t>
  </si>
  <si>
    <t>4.3.1 (c)</t>
  </si>
  <si>
    <t>4.3.1 (d)</t>
  </si>
  <si>
    <t>4.3.1 (e)</t>
  </si>
  <si>
    <t>4.3.1 (f)</t>
  </si>
  <si>
    <t>4.3.1 (g)</t>
  </si>
  <si>
    <t>4.3.1 (h)</t>
  </si>
  <si>
    <t>4.3.1 (i)</t>
  </si>
  <si>
    <t>Documented statements of the ISMS policy (see 4.2.1b) and objectives</t>
  </si>
  <si>
    <t>Scope of the ISMS (see 4.2.1a)</t>
  </si>
  <si>
    <t>Description of the risk assessment methodology (see 4.2.1c)</t>
  </si>
  <si>
    <t>Procedures and controls in support of the ISMS</t>
  </si>
  <si>
    <t>Risk assessment report (see 4.2.1c to 4.2.1g)</t>
  </si>
  <si>
    <t>Risk treatment plan (see 4.2.2b)</t>
  </si>
  <si>
    <t>Procedures needed by the organization to ensure the effective planning, operation and control of its information security processes and describe how to measure the effectiveness of controls (see 4.2.3c)</t>
  </si>
  <si>
    <t>Records required by this International Standard (see 4.3.3)</t>
  </si>
  <si>
    <t xml:space="preserve">General ISMS documentation </t>
  </si>
  <si>
    <t>Control of documents</t>
  </si>
  <si>
    <t>Control of records</t>
  </si>
  <si>
    <t>Management commitment</t>
  </si>
  <si>
    <t>Management responsibility</t>
  </si>
  <si>
    <t xml:space="preserve">Records shall be protected and controlled. </t>
  </si>
  <si>
    <t xml:space="preserve">The ISMS shall take account of any relevant legal or regulatory requirements and contractual obligations. </t>
  </si>
  <si>
    <t>Records shall remain legible, readily identifiable and retrievable.</t>
  </si>
  <si>
    <t>The controls needed for the identification, storage, protection, retrieval, retention time and disposition of records shall be documented and implemented.</t>
  </si>
  <si>
    <t>Records shall be kept of the performance of the process as outlined in 4.2 and of all occurrences of significant security incidents related to the ISMS.</t>
  </si>
  <si>
    <t>Records shall be established and maintained to provide evidence of conformity to requirements and the effective operation of the ISMS …</t>
  </si>
  <si>
    <t>5.1 (a)</t>
  </si>
  <si>
    <t>Ensuring that ISMS objectives and plans are established</t>
  </si>
  <si>
    <t>5.1 (b)</t>
  </si>
  <si>
    <t>5.1 (c)</t>
  </si>
  <si>
    <t>Establishing roles and responsibilities for information security</t>
  </si>
  <si>
    <t>Establishing an ISMS policy</t>
  </si>
  <si>
    <t>Communicating to the organization the importance of meeting information security objectives and conforming to the information security policy, its responsibilities under the law and the need for continual improvement</t>
  </si>
  <si>
    <t>5.1 (d)</t>
  </si>
  <si>
    <t>5.1 (e)</t>
  </si>
  <si>
    <t>Providing sufficient resources to establish, implement, operate, monitor, review, maintain and improve the ISMS (see 5.2.1)</t>
  </si>
  <si>
    <t>Statement of Applicability</t>
  </si>
  <si>
    <t>4.3.2 (a)</t>
  </si>
  <si>
    <t>4.3.2 (b)</t>
  </si>
  <si>
    <t>4.3.2 (c)</t>
  </si>
  <si>
    <t>Ensure that changes and the current revision status of documents are identified</t>
  </si>
  <si>
    <t>Approve documents for adequacy prior to issue</t>
  </si>
  <si>
    <t>4.3.2 (d)</t>
  </si>
  <si>
    <t>Ensure that relevant versions of applicable documents are available at points of use</t>
  </si>
  <si>
    <t>4.3.2 (e)</t>
  </si>
  <si>
    <t>Ensure that documents remain legible and readily identifiable</t>
  </si>
  <si>
    <t>4.3.2 (f)</t>
  </si>
  <si>
    <t>Ensure that documents are available to those who need them, and are transferred, stored and ultimately disposed of in accordance with the procedures applicable to their classification</t>
  </si>
  <si>
    <t>4.3.2 (g)</t>
  </si>
  <si>
    <t>Ensure that documents of external origin are identified</t>
  </si>
  <si>
    <t>4.3.2 (h)</t>
  </si>
  <si>
    <t>Ensure that the distribution of documents is controlled</t>
  </si>
  <si>
    <t>4.3.2 (i)</t>
  </si>
  <si>
    <t>Prevent the unintended use of obsolete documents</t>
  </si>
  <si>
    <t>4.3.2 (j)</t>
  </si>
  <si>
    <t>Apply suitable identification to documents if they are retained for any purpose</t>
  </si>
  <si>
    <t>5.1 (f)</t>
  </si>
  <si>
    <t>Deciding the criteria for accepting risks and the acceptable levels of risk</t>
  </si>
  <si>
    <t>Ensuring that internal ISMS audits are conducted (see 6)</t>
  </si>
  <si>
    <t>Conducting management reviews of the ISMS (see 7)</t>
  </si>
  <si>
    <t>5.1 (g)</t>
  </si>
  <si>
    <t>5.1 (h)</t>
  </si>
  <si>
    <t>5.2.1 (a)</t>
  </si>
  <si>
    <t>5.2.1 (b)</t>
  </si>
  <si>
    <t>5.2.1 (c)</t>
  </si>
  <si>
    <t>Identify and address legal and regulatory requirements and contractual security obligations</t>
  </si>
  <si>
    <t>Ensure that information security procedures support the business requirements</t>
  </si>
  <si>
    <t>Establish, implement, operate, monitor, review, maintain and improve an ISMS</t>
  </si>
  <si>
    <t>Where required, improve the effectiveness of the ISMS</t>
  </si>
  <si>
    <t>5.2.1 (f)</t>
  </si>
  <si>
    <t>Carry out reviews when necessary, and to react appropriately to the results of these reviews</t>
  </si>
  <si>
    <t>Maintain adequate security by correct application of all implemented controls</t>
  </si>
  <si>
    <t>5.2.1 (d)</t>
  </si>
  <si>
    <t>5.2.1 (e)</t>
  </si>
  <si>
    <t>5.2.2 (a)</t>
  </si>
  <si>
    <t>Determining the necessary competencies for personnel performing work effecting the ISMS</t>
  </si>
  <si>
    <t>Providing training or taking other actions (e.g. employing competent personnel) to satisfy these needs</t>
  </si>
  <si>
    <t>5.2.2 (b)</t>
  </si>
  <si>
    <t>5.2.2 (c)</t>
  </si>
  <si>
    <t>Evaluating the effectiveness of the actions taken</t>
  </si>
  <si>
    <t>5.2.2 (d)</t>
  </si>
  <si>
    <t>Maintaining records of education, training, skills, experience and qualifications (see 4.3.3)</t>
  </si>
  <si>
    <t>Perform as expected.</t>
  </si>
  <si>
    <t>Are effectively implemented and maintained</t>
  </si>
  <si>
    <t>Conform to the identified information security requirements</t>
  </si>
  <si>
    <t>Conform to the requirements of this International Standard and relevant legislation or regulations</t>
  </si>
  <si>
    <t>7.2 (a)</t>
  </si>
  <si>
    <t>Define the scope and boundaries of the ISMS</t>
  </si>
  <si>
    <t>Define an ISMS policy</t>
  </si>
  <si>
    <t xml:space="preserve">Define the risk assessment approach </t>
  </si>
  <si>
    <t>Identify the risks</t>
  </si>
  <si>
    <t>Analyse and evaluate the risks</t>
  </si>
  <si>
    <t>Identify and evaluate options for the treatment of risks</t>
  </si>
  <si>
    <t>Select control objectives and controls for the treatment of risks</t>
  </si>
  <si>
    <t>Obtain management approval of the proposed residual risks</t>
  </si>
  <si>
    <t>Obtain management authorization to implement and operate the ISMS</t>
  </si>
  <si>
    <t>Formulate a risk treatment plan</t>
  </si>
  <si>
    <t>Implement the risk treatment plan in order to achieve the identified control objectives</t>
  </si>
  <si>
    <t>Implement controls selected in 4.2.1g to meet the control objectives</t>
  </si>
  <si>
    <r>
      <t>Control is</t>
    </r>
    <r>
      <rPr>
        <u/>
        <sz val="10"/>
        <rFont val="Arial"/>
        <family val="2"/>
      </rPr>
      <t xml:space="preserve"> </t>
    </r>
    <r>
      <rPr>
        <u/>
        <sz val="10"/>
        <color indexed="53"/>
        <rFont val="Arial"/>
        <family val="2"/>
      </rPr>
      <t>implemented</t>
    </r>
    <r>
      <rPr>
        <sz val="10"/>
        <rFont val="Arial"/>
        <family val="2"/>
      </rPr>
      <t xml:space="preserve"> and process </t>
    </r>
    <r>
      <rPr>
        <u/>
        <sz val="10"/>
        <color indexed="53"/>
        <rFont val="Arial"/>
        <family val="2"/>
      </rPr>
      <t>must be documented</t>
    </r>
    <r>
      <rPr>
        <sz val="10"/>
        <rFont val="Arial"/>
        <family val="2"/>
      </rPr>
      <t xml:space="preserve"> to ensure repeatability of process and mitigate the risks. </t>
    </r>
  </si>
  <si>
    <r>
      <t xml:space="preserve">Control is </t>
    </r>
    <r>
      <rPr>
        <u/>
        <sz val="10"/>
        <color indexed="10"/>
        <rFont val="Arial"/>
        <family val="2"/>
      </rPr>
      <t>not comply with standards</t>
    </r>
    <r>
      <rPr>
        <sz val="10"/>
        <rFont val="Arial"/>
        <family val="2"/>
      </rPr>
      <t xml:space="preserve"> and it </t>
    </r>
    <r>
      <rPr>
        <u/>
        <sz val="10"/>
        <color indexed="10"/>
        <rFont val="Arial"/>
        <family val="2"/>
      </rPr>
      <t>must be redesigned</t>
    </r>
    <r>
      <rPr>
        <sz val="10"/>
        <rFont val="Arial"/>
        <family val="2"/>
      </rPr>
      <t xml:space="preserve"> to comply with standards</t>
    </r>
  </si>
  <si>
    <r>
      <t xml:space="preserve">Process is </t>
    </r>
    <r>
      <rPr>
        <u/>
        <sz val="10"/>
        <color indexed="10"/>
        <rFont val="Arial"/>
        <family val="2"/>
      </rPr>
      <t>not in place / not implemented</t>
    </r>
    <r>
      <rPr>
        <sz val="10"/>
        <rFont val="Arial"/>
        <family val="2"/>
      </rPr>
      <t>.
(Required Control is neither documented nor implemented)</t>
    </r>
  </si>
  <si>
    <r>
      <t xml:space="preserve">Control is </t>
    </r>
    <r>
      <rPr>
        <u/>
        <sz val="10"/>
        <rFont val="Arial"/>
        <family val="2"/>
      </rPr>
      <t>not applicable</t>
    </r>
    <r>
      <rPr>
        <sz val="10"/>
        <rFont val="Arial"/>
        <family val="2"/>
      </rPr>
      <t xml:space="preserve"> for the company as per the business</t>
    </r>
  </si>
  <si>
    <t>To maintain the security of organization's information and information processing facilities that are accessed, processed, communicated to, or managed by external parties.</t>
  </si>
  <si>
    <t>To prevent errors, loss, unauthorized modification or misuse of information in application.</t>
  </si>
  <si>
    <t>Information classification</t>
  </si>
  <si>
    <t>Classification guidelines</t>
  </si>
  <si>
    <t>Sensitive system isolation</t>
  </si>
  <si>
    <t>Monitoring system use</t>
  </si>
  <si>
    <t>Clock synchronization</t>
  </si>
  <si>
    <t>All employees, contractors and third party users of information systems and services shall be required to note and report any observed or suspected security weaknesses in systems or services.</t>
  </si>
  <si>
    <t>A13.2</t>
  </si>
  <si>
    <t>Management of information security incidents and improvements</t>
  </si>
  <si>
    <t>To ensure a consistent and effective approach is applied to the management of information security incidents.</t>
  </si>
  <si>
    <t>A13.2.1</t>
  </si>
  <si>
    <t xml:space="preserve">Responsibilities and procedures </t>
  </si>
  <si>
    <t>Management responsibilities and procedures shall be established to ensure a quick, effective and orderly response to information security incidents.</t>
  </si>
  <si>
    <t>A.6.1.2</t>
  </si>
  <si>
    <t>Information security activities shall be co-ordinated by representatives from different parts of the organization with relevant roles and job function.</t>
  </si>
  <si>
    <t>Equipment siting and protection</t>
  </si>
  <si>
    <t>All information and assets associated with information processing facilities shall be owned by a designated part of the organization.</t>
  </si>
  <si>
    <t>A.7.1.3</t>
  </si>
  <si>
    <t>Acceptable use of assets</t>
  </si>
  <si>
    <t>A12.3.1</t>
  </si>
  <si>
    <t>A10.6</t>
  </si>
  <si>
    <t>Network security management</t>
  </si>
  <si>
    <t>To ensure the protection of information in networks and the protection of the supporting infrastructure.</t>
  </si>
  <si>
    <t>A10.6.1</t>
  </si>
  <si>
    <t>Equipment shall be sited or protected to reduce the risks from environmental threats and hazards, and opportunities for unauthorized access.</t>
  </si>
  <si>
    <t>Power and telecommunications cabling carrying data or supporting information services shall be protected from interception or damage.</t>
  </si>
  <si>
    <t>Equipment shall be correctly maintained to enable its continued availability and integrity.</t>
  </si>
  <si>
    <t>On-line transactions</t>
  </si>
  <si>
    <t>Information involved in on-line transactions shall be protected to prevent incomplete transmission, mis-routing, unauthorized message alteration, unauthorized disclosure, unauthorized message duplication or replay.</t>
  </si>
  <si>
    <t>A10.9.3</t>
  </si>
  <si>
    <t>Publicly available information</t>
  </si>
  <si>
    <t>The integrity of information being made available on a publicly available system shall be protected to prevent unauthorized modification.</t>
  </si>
  <si>
    <t>A10.10</t>
  </si>
  <si>
    <t xml:space="preserve">Monitoring </t>
  </si>
  <si>
    <t>To detect unauthorized information processing activities.</t>
  </si>
  <si>
    <t>A10.10.1</t>
  </si>
  <si>
    <t>Audit logging</t>
  </si>
  <si>
    <t>Audit logs recording user activities, exceptions, and information security events shall be produced and kept for an agreed period to assist in future investigations and access control monitoring.</t>
  </si>
  <si>
    <t>A10.10.2</t>
  </si>
  <si>
    <t>Procedures for monitoring use of information processing facilities shall be established and the results of the monitoring activities reviewed regularly.</t>
  </si>
  <si>
    <t>A10.10.3</t>
  </si>
  <si>
    <t>Protection of log information</t>
  </si>
  <si>
    <t>A10.10.4</t>
  </si>
  <si>
    <t>Administrator and operator logs</t>
  </si>
  <si>
    <t>System administrator and system operator activities shall be logged.</t>
  </si>
  <si>
    <t>A10.10.5</t>
  </si>
  <si>
    <t>Faults shall be logged, analyzed, and appropriate action taken.</t>
  </si>
  <si>
    <t>A10.10.6</t>
  </si>
  <si>
    <t>The clocks of all relevant information processing systems within an organization or security domain shall be synchronized with an agreed accurate time source.</t>
  </si>
  <si>
    <t>A12</t>
  </si>
  <si>
    <t>A12.1</t>
  </si>
  <si>
    <t>Compliance with legal requirements</t>
  </si>
  <si>
    <t>A12.1.1</t>
  </si>
  <si>
    <t>Identification of applicable legislation</t>
  </si>
  <si>
    <t>Intellectual property rights (IPR)</t>
  </si>
  <si>
    <t>Separation of development, test and operational facilities</t>
  </si>
  <si>
    <t>Acceptance criteria for new information systems, upgrades, and new versions shall be established and suitable tests of the system's) carried out during development and prior to acceptance.</t>
  </si>
  <si>
    <t>Logging facilities and log information shall be protected against tampering and unauthorized access.</t>
  </si>
  <si>
    <t>Confidentiality agreements</t>
  </si>
  <si>
    <t>Terms and conditions of employment</t>
  </si>
  <si>
    <t>A6.2</t>
  </si>
  <si>
    <t>External parties</t>
  </si>
  <si>
    <t>A.6.2.1</t>
  </si>
  <si>
    <t>Third party service delivery management</t>
  </si>
  <si>
    <t>Service Delivery</t>
  </si>
  <si>
    <t>It shall be ensured that the security controls, service definitions, and delivery levels included in the third party service delivery agreement are implemented, operated, and maintained by the third party.</t>
  </si>
  <si>
    <t>A10.2.2</t>
  </si>
  <si>
    <t>Monitoring and review of third party services</t>
  </si>
  <si>
    <t>The services, reports and records provided by the third party shall be regularly monitored and reviewed, and audits shall be carried out regularly.</t>
  </si>
  <si>
    <t>A10.2.3</t>
  </si>
  <si>
    <t>Managing changes to third party services</t>
  </si>
  <si>
    <t>Changes to the provision of services, including maintaining and improving existing information security policies, procedures and controls, shall be managed, taking account of the criticality of business systems and processes involved and re-assessment of risks.</t>
  </si>
  <si>
    <t>To maintain the security of application system software and information.</t>
  </si>
  <si>
    <t>A10.5.1</t>
  </si>
  <si>
    <t>Change control procedures</t>
  </si>
  <si>
    <t>Restrictions on changes to software packages</t>
  </si>
  <si>
    <t>Password management system</t>
  </si>
  <si>
    <t>An access control policy shall be established, documented, and reviewed based on business and security requirements for access.</t>
  </si>
  <si>
    <t>A11.2</t>
  </si>
  <si>
    <t>The access rights of all employees, contractors and third party users to information and information processing facilities shall be removed upon termination of their employment, contract or agreement, or adjusted upon change.</t>
  </si>
  <si>
    <t>A.9</t>
  </si>
  <si>
    <t>To prevent unauthorized physical access, damage and interference to the organization's premises and information.</t>
  </si>
  <si>
    <t>Policies and procedures shall be developed and implemented to protect information associated with the interconnection of business information systems.</t>
  </si>
  <si>
    <t>A10.9</t>
  </si>
  <si>
    <t>Electronic commerce services</t>
  </si>
  <si>
    <t>To ensure the security of electronic commerce services, and their secure use.</t>
  </si>
  <si>
    <t>A10.9.1</t>
  </si>
  <si>
    <t>Note :</t>
  </si>
  <si>
    <t>Networks shall be adequately managed and controlled, in order to be protected from threats, and to maintain security for the systems and applications using the network, including information in transit.</t>
  </si>
  <si>
    <t>A10.6.2</t>
  </si>
  <si>
    <t>Validation checks shall be incorporated into applications to detect any corruption of information through processing errors or deliberate acts.</t>
  </si>
  <si>
    <t>12.2.3</t>
  </si>
  <si>
    <t>Message integrity</t>
  </si>
  <si>
    <t>Requirements for ensuring authenticity and protecting message integrity in applications shall be identified, and appropriate controls identified and implemented.</t>
  </si>
  <si>
    <t>12.2.4</t>
  </si>
  <si>
    <t>Data output from an application shall be validated to ensure that the processing of stored information is correct and appropriate to the circumstances.</t>
  </si>
  <si>
    <t>To protect the confidentiality, authenticity or integrity of information by cryptographic means.</t>
  </si>
  <si>
    <t>A policy on the use of cryptographic controls for protection of information shall be developed and implemented.</t>
  </si>
  <si>
    <t>12.3.2</t>
  </si>
  <si>
    <t>Key management shall be in place to support the organization's use of cryptographic techniques.</t>
  </si>
  <si>
    <t>A12.4</t>
  </si>
  <si>
    <t>To ensure the security of system files</t>
  </si>
  <si>
    <t>Duties and areas of responsibility shall be segregated to reduce opportunities for unauthorized or unintentional modification or misuse of the organization's assets.</t>
  </si>
  <si>
    <t>A10.1.4</t>
  </si>
  <si>
    <t>Development, test and operational facilities shall be separated to reduce the risks of unauthorized access or changes to the operational system.</t>
  </si>
  <si>
    <t>A9.1</t>
  </si>
  <si>
    <t>Business requirement for access control</t>
  </si>
  <si>
    <t>To control access to information.</t>
  </si>
  <si>
    <t>A9.1.1</t>
  </si>
  <si>
    <t>To prevent loss, damage, theft or compromise of assets and interruption to organization's activities.</t>
  </si>
  <si>
    <t>Supporting utilities</t>
  </si>
  <si>
    <t>Equipment shall be protected from power failures and other disruptions caused by failures in supporting utilities.</t>
  </si>
  <si>
    <t>A9.2.5</t>
  </si>
  <si>
    <t>A14.1.4</t>
  </si>
  <si>
    <t>A single framework of business continuity plans shall be maintained to ensure all plans are consistent, to consistently address information security requirements, and to identify priorities for testing and maintenance.</t>
  </si>
  <si>
    <t>A14.1.5</t>
  </si>
  <si>
    <t>Timely information about technical vulnerabilities of information systems being used shall be obtained, the organization's exposure to such vulnerabilities evaluated, and appropriate measures taken to address the associated risk.</t>
  </si>
  <si>
    <t>A13</t>
  </si>
  <si>
    <t>Responsibilities for performing employment termination or change of employment shall be clearly defined and assigned.</t>
  </si>
  <si>
    <t>A13.2.2</t>
  </si>
  <si>
    <t xml:space="preserve">Learning from information security incidents </t>
  </si>
  <si>
    <t>Information systems shall be regularly checked for compliance with security implementation standards.</t>
  </si>
  <si>
    <t>Business continuity planning framework</t>
  </si>
  <si>
    <t>Access Control</t>
  </si>
  <si>
    <t>The allocation and use of privileges shall be restricted and controlled.</t>
  </si>
  <si>
    <t>Look for</t>
  </si>
  <si>
    <t>Findings</t>
  </si>
  <si>
    <t>Recommendations</t>
  </si>
  <si>
    <t>ISO 27001 clause</t>
  </si>
  <si>
    <t>D</t>
  </si>
  <si>
    <t>RD</t>
  </si>
  <si>
    <t>PNP</t>
  </si>
  <si>
    <t>NA (Not Applicable)</t>
  </si>
  <si>
    <t>MD</t>
  </si>
  <si>
    <t xml:space="preserve">MD </t>
  </si>
  <si>
    <t xml:space="preserve">Legend </t>
  </si>
  <si>
    <t>Contribution %</t>
  </si>
  <si>
    <t>NA</t>
  </si>
  <si>
    <t>Remarks / Recommendations</t>
  </si>
  <si>
    <t>ISO Clause</t>
  </si>
  <si>
    <t>Compliance %</t>
  </si>
  <si>
    <t>4.1 - General Requirements</t>
  </si>
  <si>
    <t>8.3 - Preventive action</t>
  </si>
  <si>
    <t>8.2 - Corrective action</t>
  </si>
  <si>
    <t>8.1 - Continual Improvement</t>
  </si>
  <si>
    <t>7.3 - Review Output</t>
  </si>
  <si>
    <t>7.2 - Review Input</t>
  </si>
  <si>
    <t>7.1 - General</t>
  </si>
  <si>
    <t>6 - Internal ISMS Audit</t>
  </si>
  <si>
    <t>5.2 - Resource Management</t>
  </si>
  <si>
    <t>5.1 - Management Commitment</t>
  </si>
  <si>
    <t>4.3 - Documentation requirements</t>
  </si>
  <si>
    <t>4.2 - Establishing and managing the ISMS</t>
  </si>
  <si>
    <t>Goal</t>
  </si>
  <si>
    <r>
      <t xml:space="preserve">Control is </t>
    </r>
    <r>
      <rPr>
        <u/>
        <sz val="10"/>
        <color indexed="17"/>
        <rFont val="Arial"/>
        <family val="2"/>
      </rPr>
      <t>documented</t>
    </r>
    <r>
      <rPr>
        <sz val="10"/>
        <color indexed="17"/>
        <rFont val="Arial"/>
        <family val="2"/>
      </rPr>
      <t xml:space="preserve"> </t>
    </r>
    <r>
      <rPr>
        <sz val="10"/>
        <rFont val="Arial"/>
        <family val="2"/>
      </rPr>
      <t xml:space="preserve">and </t>
    </r>
    <r>
      <rPr>
        <u/>
        <sz val="10"/>
        <color indexed="17"/>
        <rFont val="Arial"/>
        <family val="2"/>
      </rPr>
      <t>implemented</t>
    </r>
  </si>
  <si>
    <t>HR</t>
  </si>
  <si>
    <t>Finance</t>
  </si>
  <si>
    <t>Training</t>
  </si>
  <si>
    <t>IT</t>
  </si>
  <si>
    <t>CISO</t>
  </si>
  <si>
    <t>Function</t>
  </si>
  <si>
    <t>Administration</t>
  </si>
  <si>
    <t>The allocation of passwords shall be controlled through a formal management process.</t>
  </si>
  <si>
    <t>All identified security requirements shall be addressed before giving customers access to the organization's information or assets.</t>
  </si>
  <si>
    <t>A.6.2.3</t>
  </si>
  <si>
    <t>Addressing security in third party contracts</t>
  </si>
  <si>
    <t>Agreements with third parties involving accessing, processing, communicating or managing the organization's information or information processing facilities, or adding products or services to information processing facilities shall cover all relevant security requirements.</t>
  </si>
  <si>
    <t>A.7</t>
  </si>
  <si>
    <t>Asset Management</t>
  </si>
  <si>
    <t>A.7.1</t>
  </si>
  <si>
    <t>Responsibility for assets</t>
  </si>
  <si>
    <t>To achieve and maintain appropriate protection of organizational assets.</t>
  </si>
  <si>
    <t>A.7.1.1</t>
  </si>
  <si>
    <t>All assets shall be clearly identified and an inventory of all important assets drawn up and maintained.</t>
  </si>
  <si>
    <t>A.7.1.2</t>
  </si>
  <si>
    <t>Ownership of assets</t>
  </si>
  <si>
    <t>Security shall be applied to off-site equipment taking into account the different risks of working outside the organization's premises.</t>
  </si>
  <si>
    <t>A9.2.6</t>
  </si>
  <si>
    <t>All items of equipment containing storage media shall be checked to ensure that any sensitive data and licensed software has been removed or securely overwritten prior to disposal.</t>
  </si>
  <si>
    <t>A9.2.7</t>
  </si>
  <si>
    <t>Operating procedures shall be documented, maintained, and made available to all users who need them.</t>
  </si>
  <si>
    <t>A10.1.2</t>
  </si>
  <si>
    <t>Change management</t>
  </si>
  <si>
    <t>A10.1.3</t>
  </si>
  <si>
    <t>Information
back-up</t>
  </si>
  <si>
    <t>Termination or change of employment</t>
  </si>
  <si>
    <t>To ensure that employees, contractors and third party users exit an organization or change employment in an orderly manner.</t>
  </si>
  <si>
    <t>A.8.3.1</t>
  </si>
  <si>
    <t>Termination responsibilities</t>
  </si>
  <si>
    <t>To ensure authorized user access and to prevent unauthorized access to information systems.</t>
  </si>
  <si>
    <t>A11.2.1</t>
  </si>
  <si>
    <t>To ensure that employees, contractors and third party users understand their responsibilities, and are suitable for the roles they are considered for, and to reduce the risk of theft, fraud or misuse of facilities.</t>
  </si>
  <si>
    <t>A.8.1.1</t>
  </si>
  <si>
    <t>Roles and responsibilities</t>
  </si>
  <si>
    <t>Security roles and responsibilities of employees, contractors and third party users shall be defined and documented in accordance with the organization's information security policy.</t>
  </si>
  <si>
    <t>A.8.1.2</t>
  </si>
  <si>
    <t>Screening</t>
  </si>
  <si>
    <t>Security requirements analysis and specification</t>
  </si>
  <si>
    <t>A10.2</t>
  </si>
  <si>
    <t>A10.2.1</t>
  </si>
  <si>
    <t>Network access control</t>
  </si>
  <si>
    <t>Policy on use of network services</t>
  </si>
  <si>
    <t>User authentication for external connections</t>
  </si>
  <si>
    <t>Segregation in networks</t>
  </si>
  <si>
    <t>Reporting security weaknesses</t>
  </si>
  <si>
    <t>Disciplinary process</t>
  </si>
  <si>
    <t>Input data validation</t>
  </si>
  <si>
    <t>A9.1.4</t>
  </si>
  <si>
    <t>Protecting against external and environmental threats</t>
  </si>
  <si>
    <t>Physical protection against damage from fire, flood, earthquake, explosion, civil unrest, and other forms of natural or man-made disaster shall be designed and applied.</t>
  </si>
  <si>
    <t>A9.1.5</t>
  </si>
  <si>
    <t>Physical protection and guidelines for working in secure areas shall be designed and applied.</t>
  </si>
  <si>
    <t>A9.1.6</t>
  </si>
  <si>
    <t>Public access, delivery and loading areas</t>
  </si>
  <si>
    <t>Communications and operations management</t>
  </si>
  <si>
    <t>There shall be a formal user registration and de-registration procedure in place for granting and revoking access to all information systems and services.</t>
  </si>
  <si>
    <t>A11.2.2</t>
  </si>
  <si>
    <t>A11.2.3</t>
  </si>
  <si>
    <t>A11.2.4</t>
  </si>
  <si>
    <t>Management shall  review users' access rights at regular intervals using a formal process.</t>
  </si>
  <si>
    <t>A11.3</t>
  </si>
  <si>
    <t>To prevent unauthorized user access, and compromise or theft of information and information processing facilities.</t>
  </si>
  <si>
    <t>A11.3.1</t>
  </si>
  <si>
    <t>A11.3.2</t>
  </si>
  <si>
    <t>Users shall ensure that unattended equipment has appropriate protection.</t>
  </si>
  <si>
    <t>A11.3.3</t>
  </si>
  <si>
    <t>A clear desk policy for papers and removable storage media and a clear screen policy for information processing facilities shall be adopted.</t>
  </si>
  <si>
    <t>A11.4</t>
  </si>
  <si>
    <t>To prevent unauthorized access to networked services.</t>
  </si>
  <si>
    <t>A11.4.1</t>
  </si>
  <si>
    <t>Users shall only be provided with access to the services that they have been specifically authorized to use.</t>
  </si>
  <si>
    <t>A11.4.2</t>
  </si>
  <si>
    <t>Appropriate authentication methods shall be used to control access by remote users.</t>
  </si>
  <si>
    <t>A11.4.3</t>
  </si>
  <si>
    <t>Equipment identification in networks</t>
  </si>
  <si>
    <t>To reduce risks resulting from exploitation of published technical vulnerabilities.</t>
  </si>
  <si>
    <t>A12.6.1</t>
  </si>
  <si>
    <t>Control of technical vulnerabilities</t>
  </si>
  <si>
    <t xml:space="preserve">Information handling procedures </t>
  </si>
  <si>
    <t>Security of equipment off-premises</t>
  </si>
  <si>
    <t>Changes to information processing facilities and systems shall be controlled.</t>
  </si>
  <si>
    <t>A9.2.3</t>
  </si>
  <si>
    <t>User password management</t>
  </si>
  <si>
    <t>A9.2.4</t>
  </si>
  <si>
    <t>User responsibilities</t>
  </si>
  <si>
    <t>Password use</t>
  </si>
  <si>
    <t>Unattended user equipment</t>
  </si>
  <si>
    <t>Access control policy</t>
  </si>
  <si>
    <t>A9.2</t>
  </si>
  <si>
    <t>User access management</t>
  </si>
  <si>
    <t>A9.2.1</t>
  </si>
  <si>
    <t>User registration</t>
  </si>
  <si>
    <t>Equipment maintenance</t>
  </si>
  <si>
    <t>Requirements for confidentiality or non-disclosure agreements reflecting the organization's needs for the protection of information shall be identified and regularly reviewed.</t>
  </si>
  <si>
    <t>A.6.1.6</t>
  </si>
  <si>
    <t>Contact with authorities</t>
  </si>
  <si>
    <t>A.6.1.7</t>
  </si>
  <si>
    <t>Contact with special interest groups</t>
  </si>
  <si>
    <t>Appropriate contacts with special interest groups or other specialist security forums and professional associations shall be maintained.</t>
  </si>
  <si>
    <t>A.6.1.8</t>
  </si>
  <si>
    <t>The organization's approach to managing information security and its implementation (i.e. control objectives, controls, policies, processes, and procedures for information security) shall be reviewed independently at planned intervals, or when significant changes to the security implementation occur.</t>
  </si>
  <si>
    <t>Information security incident management</t>
  </si>
  <si>
    <t>A13.1</t>
  </si>
  <si>
    <t>Reporting information security events and weaknesses</t>
  </si>
  <si>
    <t>To ensure information security events and weaknesses associated with information systems are communicated in a manner allowing timely corrective action to be taken.</t>
  </si>
  <si>
    <t>A13.1.1</t>
  </si>
  <si>
    <t>Reporting information security events</t>
  </si>
  <si>
    <t>Count</t>
  </si>
  <si>
    <t>Mandatory requirement for the ISMS</t>
  </si>
  <si>
    <t>Meaning</t>
  </si>
  <si>
    <t>Establishing and managing the ISMS</t>
  </si>
  <si>
    <t>General requirements</t>
  </si>
  <si>
    <t>4.2.1 (a)</t>
  </si>
  <si>
    <t>4.2.1 (b)</t>
  </si>
  <si>
    <t>The organization shall continually improve the effectiveness of the ISMS through the use of the information security policy, information security objectives, audit results, analysis of monitored events, corrective and preventive actions and management review (see 7).</t>
  </si>
  <si>
    <t>Information labelling and handling</t>
  </si>
  <si>
    <t>An appropriate set of procedures for information labelling and handling shall be developed and implemented in accordance with the classification scheme adopted by the organization.</t>
  </si>
  <si>
    <t>Mobile computing and Teleworking</t>
  </si>
  <si>
    <t>Statements of business requirements for new information systems, or enhancements to existing information systems shall specify the requirements for security controls.</t>
  </si>
  <si>
    <t>Equipment, information or software shall not be taken off-site without prior authorization.</t>
  </si>
  <si>
    <t>Management shall actively support security within the organization through clear direction, demonstrated commitment, explicit assignment, and acknowledgement of information security responsibilities.</t>
  </si>
  <si>
    <t>Control title</t>
  </si>
  <si>
    <t>Statement of Applicability of ISO/IEC 27001 Annex A controls</t>
  </si>
  <si>
    <t xml:space="preserve">Annex A reference </t>
  </si>
  <si>
    <t>Control description</t>
  </si>
  <si>
    <t>The organization shall determine action to eliminate the cause of potential nonconformities with the ISMS requirements in order to prevent their occurrence.  Preventive actions taken shall be appropriate to the impact of the potential problems. The documented procedure for preventive action shall define requirements for:</t>
  </si>
  <si>
    <t>Status</t>
  </si>
  <si>
    <t>Measure the effectiveness of controls to verify that security requirements have been met.</t>
  </si>
  <si>
    <t>Implement the identified improvements in the ISMS.</t>
  </si>
  <si>
    <t>Security features, service levels, and management requirements of all network services shall be identified and included in any network services agreement, whether these services are provided in-house or outsourced.</t>
  </si>
  <si>
    <t>A10.7</t>
  </si>
  <si>
    <t>Media handling</t>
  </si>
  <si>
    <t>To prevent unauthorized disclosure, modification, removal or destruction of assets, and interruption to business activities.</t>
  </si>
  <si>
    <t>A10.7.1</t>
  </si>
  <si>
    <t>Management of removable media</t>
  </si>
  <si>
    <t>There shall be procedures in place for the management of removable media.</t>
  </si>
  <si>
    <t>A10.7.2</t>
  </si>
  <si>
    <t>Media shall be disposed of securely and safely when no longer required, using formal procedures.</t>
  </si>
  <si>
    <t>A10.7.3</t>
  </si>
  <si>
    <t>Procedures for the handling and storage of information shall be established to protect this information from unauthorized disclosure or misuse.</t>
  </si>
  <si>
    <t>A10.7.4</t>
  </si>
  <si>
    <t xml:space="preserve">System documentation shall be protected against unauthorized access. </t>
  </si>
  <si>
    <t>A10.8</t>
  </si>
  <si>
    <t>Exchange of information</t>
  </si>
  <si>
    <t>To maintain the security of information and software exchanged within an organization and with any external entity.</t>
  </si>
  <si>
    <t>A10.8.1</t>
  </si>
  <si>
    <t>Information exchange policies and procedures</t>
  </si>
  <si>
    <t>Formal exchange policies, procedures, and controls shall be in place to protect the exchange of information through the use of all types of communication facilities.</t>
  </si>
  <si>
    <t>A10.8.2</t>
  </si>
  <si>
    <t>Exchange agreements</t>
  </si>
  <si>
    <t>Agreements shall be established for the exchange of information and software between the organization and external parties.</t>
  </si>
  <si>
    <t>A10.8.3</t>
  </si>
  <si>
    <t>Users shall be required to follow good security practices in the selection and use of passwords.</t>
  </si>
  <si>
    <t>Secure areas</t>
  </si>
  <si>
    <t>Physical security perimeter</t>
  </si>
  <si>
    <t>Physical entry controls</t>
  </si>
  <si>
    <t>Securing offices, rooms and facilities</t>
  </si>
  <si>
    <t>Working in secure areas</t>
  </si>
  <si>
    <t>Equipment security</t>
  </si>
  <si>
    <t>A.6.1.1</t>
  </si>
  <si>
    <t>Management commitment to information security</t>
  </si>
  <si>
    <t>Cryptographic controls shall be used in compliance with all relevant agreements, laws, and regulations.</t>
  </si>
  <si>
    <t>A15.2</t>
  </si>
  <si>
    <t>Compliance with security policies and standards, and technical compliance</t>
  </si>
  <si>
    <t>Define how to measure the effectiveness of the selected controls or groups of controls and specify how these measurements are to be used to assess control effectiveness to produce comparable and reproducible results (see 4.2.3c)</t>
  </si>
  <si>
    <t>Implement training and awareness programmes (see 5.2.2)</t>
  </si>
  <si>
    <t>Manage operation of the ISMS</t>
  </si>
  <si>
    <t>Manage resources for the ISMS (see 5.2)</t>
  </si>
  <si>
    <t>Implement procedures and other controls capable of enabling prompt detection of security events and response to security incidents (see 4.2.3a)</t>
  </si>
  <si>
    <t>Execute monitoring and reviewing procedures and other controls</t>
  </si>
  <si>
    <t>No. of controls</t>
  </si>
  <si>
    <t>Grand Total</t>
  </si>
  <si>
    <t>To counteract interruptions to business activities and to protect critical business processes from the effects of major failures of information systems or disasters and to ensure their timely resumption.</t>
  </si>
  <si>
    <t>A14.1.1</t>
  </si>
  <si>
    <t>Including information security in the business continuity management process</t>
  </si>
  <si>
    <t>A managed process shall be developed and maintained for business continuity throughout the organization that addresses the information security requirements needed for the organization's business continuity.</t>
  </si>
  <si>
    <t>A14.1.2</t>
  </si>
  <si>
    <t>Business continuity and risk analysis</t>
  </si>
  <si>
    <t>Information Security Management System</t>
  </si>
  <si>
    <t>4.2.1</t>
  </si>
  <si>
    <t>Establish the ISMS</t>
  </si>
  <si>
    <t>4.2.2</t>
  </si>
  <si>
    <t>Implement the ISMS</t>
  </si>
  <si>
    <t>4.2.3</t>
  </si>
  <si>
    <t>4.2.4</t>
  </si>
  <si>
    <t>4.3.1</t>
  </si>
  <si>
    <t>4.3.2</t>
  </si>
  <si>
    <t>Documents required by the ISMS shall be protected and controlled. A documented procedure shall be established to define the management actions needed to:</t>
  </si>
  <si>
    <t>4.3.3</t>
  </si>
  <si>
    <t>Management shall provide evidence of its commitment to the establishment, implementation, operation, monitoring, review, maintenance and improvement of the ISMS by:</t>
  </si>
  <si>
    <t>5.2.1</t>
  </si>
  <si>
    <t>The organization shall determine and provide the resources needed to:</t>
  </si>
  <si>
    <t>5.2.2</t>
  </si>
  <si>
    <t>The organization shall ensure that all personnel who are assigned responsibilities defined in the ISMS are competent to perform the required tasks by:</t>
  </si>
  <si>
    <t>The organization shall also ensure that all relevant personnel are aware of the relevance and importance of their information security activities and how they contribute to the achievement of the ISMS objectives.</t>
  </si>
  <si>
    <t>The organization shall conduct internal ISMS audits at planned intervals to determine whether the control objectives, controls, processes and procedures of its ISMS:</t>
  </si>
  <si>
    <t>The management responsible for the area being audited shall ensure that actions are taken without undue delay to eliminate detected nonconformities and their causes. Follow-up activities shall include the verification of the actions taken and the reporting of verification results (see 8).</t>
  </si>
  <si>
    <t>General</t>
  </si>
  <si>
    <t>The input to a management review shall include:</t>
  </si>
  <si>
    <t>Back-up copies of information and software shall be taken and tested regularly in accordance with the agreed backup policy.</t>
  </si>
  <si>
    <t>A.5</t>
  </si>
  <si>
    <t>To provide management direction and support for information security in accordance with business requirements and relevant laws and regulations.</t>
  </si>
  <si>
    <t>A.5.1.1</t>
  </si>
  <si>
    <t>An information security policy document shall be approved by management, and published and communicated to all employees and relevant external parties.</t>
  </si>
  <si>
    <t>A.5.1.2</t>
  </si>
  <si>
    <t>Review of the information security policy</t>
  </si>
  <si>
    <t>A.6</t>
  </si>
  <si>
    <t>Organization of information security</t>
  </si>
  <si>
    <t>A.6.1</t>
  </si>
  <si>
    <t>Internal Organization</t>
  </si>
  <si>
    <t>Control of internal processing</t>
  </si>
  <si>
    <t xml:space="preserve">Protection against malicious and mobile code </t>
  </si>
  <si>
    <t>To protect the integrity of software and information.</t>
  </si>
  <si>
    <t>Controls against malicious code</t>
  </si>
  <si>
    <t>Detection, prevention, and recovery controls to protect against malicious code and appropriate user awareness procedures shall be implemented.</t>
  </si>
  <si>
    <t>Controls against mobile code</t>
  </si>
  <si>
    <t>Where the use of mobile code is authorized, the configuration shall ensure that the authorized mobile code operates according to a clearly defined security policy, and unauthorized mobile code shall be prevented from executing.</t>
  </si>
  <si>
    <t>Back-up</t>
  </si>
  <si>
    <t>To maintain the integrity and availability of information and information processing facilities.</t>
  </si>
  <si>
    <t>Events that can cause interruptions to business processes shall be identified, along with the probability and impact of such interruptions and their consequences for information security.</t>
  </si>
  <si>
    <t>A14.1.3</t>
  </si>
  <si>
    <t>Developing and implementing continuity plans including information security</t>
  </si>
  <si>
    <t>Plans shall be developed and implemented to maintain or restore operations and ensure availability of information at the required level and in the required time scales following interruption to, or failure of, critical business processes.</t>
  </si>
  <si>
    <t>Background verification checks on all candidates for employment, contractors, and third party users shall be carried out in accordance with relevant laws, regulations and ethics, and proportional to the business requirements, the classification of the information to be accessed, and the perceived risks.</t>
  </si>
  <si>
    <t>A.8.1.3</t>
  </si>
  <si>
    <t>Legend</t>
  </si>
  <si>
    <t>Gap Analysis: Status of ISO 27001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</si>
</sst>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Arial"/>
    </font>
    <font>
      <u/>
      <sz val="10"/>
      <color indexed="12"/>
      <name val="Arial"/>
      <family val="2"/>
    </font>
    <font>
      <sz val="10"/>
      <name val="Arial"/>
      <family val="2"/>
    </font>
    <font>
      <sz val="10"/>
      <name val="Arial"/>
      <family val="2"/>
    </font>
    <font>
      <sz val="8"/>
      <name val="Arial"/>
      <family val="2"/>
    </font>
    <font>
      <b/>
      <sz val="10"/>
      <name val="Arial"/>
      <family val="2"/>
    </font>
    <font>
      <b/>
      <sz val="10"/>
      <color indexed="9"/>
      <name val="Arial"/>
      <family val="2"/>
    </font>
    <font>
      <b/>
      <sz val="9"/>
      <name val="Arial"/>
      <family val="2"/>
    </font>
    <font>
      <sz val="9"/>
      <name val="Arial"/>
      <family val="2"/>
    </font>
    <font>
      <b/>
      <sz val="9"/>
      <color indexed="9"/>
      <name val="Arial"/>
      <family val="2"/>
    </font>
    <font>
      <b/>
      <sz val="9"/>
      <name val="Arial"/>
      <family val="2"/>
    </font>
    <font>
      <sz val="12"/>
      <name val="宋体"/>
      <charset val="134"/>
    </font>
    <font>
      <sz val="9"/>
      <name val="Arial"/>
      <family val="2"/>
    </font>
    <font>
      <b/>
      <sz val="10"/>
      <color indexed="8"/>
      <name val="Arial"/>
      <family val="2"/>
    </font>
    <font>
      <sz val="10"/>
      <color indexed="8"/>
      <name val="Arial"/>
      <family val="2"/>
    </font>
    <font>
      <u/>
      <sz val="10"/>
      <color indexed="17"/>
      <name val="Arial"/>
      <family val="2"/>
    </font>
    <font>
      <sz val="10"/>
      <color indexed="17"/>
      <name val="Arial"/>
      <family val="2"/>
    </font>
    <font>
      <u/>
      <sz val="10"/>
      <name val="Arial"/>
      <family val="2"/>
    </font>
    <font>
      <sz val="10"/>
      <color indexed="60"/>
      <name val="Arial"/>
      <family val="2"/>
    </font>
    <font>
      <b/>
      <sz val="10"/>
      <color indexed="60"/>
      <name val="Arial"/>
      <family val="2"/>
    </font>
    <font>
      <b/>
      <sz val="9"/>
      <color indexed="60"/>
      <name val="Arial"/>
      <family val="2"/>
    </font>
    <font>
      <sz val="9"/>
      <color indexed="60"/>
      <name val="Arial"/>
      <family val="2"/>
    </font>
    <font>
      <u/>
      <sz val="10"/>
      <color indexed="53"/>
      <name val="Arial"/>
      <family val="2"/>
    </font>
    <font>
      <u/>
      <sz val="10"/>
      <color indexed="10"/>
      <name val="Arial"/>
      <family val="2"/>
    </font>
    <font>
      <b/>
      <u/>
      <sz val="10"/>
      <name val="Arial"/>
      <family val="2"/>
    </font>
    <font>
      <b/>
      <u/>
      <sz val="10"/>
      <color indexed="16"/>
      <name val="Arial"/>
      <family val="2"/>
    </font>
    <font>
      <u/>
      <sz val="10"/>
      <color indexed="16"/>
      <name val="Arial"/>
      <family val="2"/>
    </font>
    <font>
      <b/>
      <sz val="14"/>
      <color rgb="FFC00000"/>
      <name val="Arial"/>
      <family val="2"/>
    </font>
    <font>
      <b/>
      <sz val="14"/>
      <name val="Arial"/>
      <family val="2"/>
    </font>
    <font>
      <sz val="14"/>
      <name val="Arial"/>
      <family val="2"/>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
      <patternFill patternType="solid">
        <fgColor indexed="47"/>
        <bgColor indexed="64"/>
      </patternFill>
    </fill>
    <fill>
      <patternFill patternType="solid">
        <fgColor indexed="17"/>
        <bgColor indexed="64"/>
      </patternFill>
    </fill>
    <fill>
      <patternFill patternType="solid">
        <fgColor indexed="53"/>
        <bgColor indexed="64"/>
      </patternFill>
    </fill>
    <fill>
      <patternFill patternType="solid">
        <fgColor indexed="10"/>
        <bgColor indexed="64"/>
      </patternFill>
    </fill>
    <fill>
      <patternFill patternType="solid">
        <fgColor indexed="43"/>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style="double">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style="double">
        <color indexed="64"/>
      </bottom>
      <diagonal/>
    </border>
    <border>
      <left style="medium">
        <color indexed="64"/>
      </left>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alignment vertical="top"/>
      <protection locked="0"/>
    </xf>
    <xf numFmtId="0" fontId="11" fillId="0" borderId="0"/>
    <xf numFmtId="9" fontId="3" fillId="0" borderId="0" applyFont="0" applyFill="0" applyBorder="0" applyAlignment="0" applyProtection="0"/>
    <xf numFmtId="0" fontId="2" fillId="0" borderId="0"/>
  </cellStyleXfs>
  <cellXfs count="129">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vertical="top"/>
    </xf>
    <xf numFmtId="0" fontId="5"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2" fillId="2" borderId="1" xfId="0" applyFont="1" applyFill="1" applyBorder="1" applyAlignment="1">
      <alignment vertical="center" wrapText="1"/>
    </xf>
    <xf numFmtId="0" fontId="3" fillId="0" borderId="1" xfId="0" applyFont="1" applyBorder="1" applyAlignment="1">
      <alignment horizontal="center" vertical="center"/>
    </xf>
    <xf numFmtId="0" fontId="7" fillId="0" borderId="1" xfId="2" applyFont="1" applyBorder="1" applyAlignment="1" applyProtection="1">
      <alignment horizontal="center"/>
    </xf>
    <xf numFmtId="9" fontId="0" fillId="0" borderId="0" xfId="0" applyNumberFormat="1"/>
    <xf numFmtId="1" fontId="0" fillId="0" borderId="0" xfId="0" applyNumberFormat="1"/>
    <xf numFmtId="0" fontId="13" fillId="4" borderId="1" xfId="0" applyFont="1" applyFill="1" applyBorder="1" applyAlignment="1">
      <alignment horizontal="center"/>
    </xf>
    <xf numFmtId="0" fontId="2" fillId="0" borderId="0" xfId="0" applyFont="1" applyAlignment="1"/>
    <xf numFmtId="0" fontId="13" fillId="5" borderId="1" xfId="0" applyFont="1" applyFill="1" applyBorder="1" applyAlignment="1">
      <alignment horizontal="center" vertical="center"/>
    </xf>
    <xf numFmtId="0" fontId="13" fillId="5" borderId="1" xfId="0" applyFont="1" applyFill="1" applyBorder="1" applyAlignment="1">
      <alignment horizontal="center" vertical="center" wrapText="1"/>
    </xf>
    <xf numFmtId="0" fontId="13" fillId="5" borderId="3" xfId="0" applyFont="1" applyFill="1" applyBorder="1" applyAlignment="1">
      <alignment horizontal="left" vertical="center" wrapText="1"/>
    </xf>
    <xf numFmtId="0" fontId="5" fillId="0" borderId="0" xfId="0" applyFont="1" applyAlignment="1">
      <alignment vertical="center"/>
    </xf>
    <xf numFmtId="0" fontId="14" fillId="0" borderId="1" xfId="0" applyFont="1" applyFill="1" applyBorder="1" applyAlignment="1">
      <alignment horizontal="center" vertical="center"/>
    </xf>
    <xf numFmtId="0" fontId="14" fillId="0" borderId="1" xfId="0" applyFont="1" applyBorder="1" applyAlignment="1">
      <alignment horizontal="center" vertical="center" wrapText="1"/>
    </xf>
    <xf numFmtId="0" fontId="2" fillId="0" borderId="0" xfId="0" applyFont="1" applyAlignment="1">
      <alignment vertical="center"/>
    </xf>
    <xf numFmtId="0" fontId="5" fillId="0" borderId="0" xfId="0" applyFont="1" applyAlignment="1"/>
    <xf numFmtId="0" fontId="14" fillId="0" borderId="0" xfId="0" applyFont="1" applyFill="1" applyBorder="1" applyAlignment="1">
      <alignment horizontal="center" vertical="center"/>
    </xf>
    <xf numFmtId="0" fontId="14" fillId="0" borderId="0" xfId="0" applyFont="1" applyBorder="1" applyAlignment="1">
      <alignment horizontal="center" vertical="center" wrapText="1"/>
    </xf>
    <xf numFmtId="0" fontId="2" fillId="0" borderId="0" xfId="0" applyFont="1" applyBorder="1" applyAlignment="1">
      <alignment horizontal="center" vertical="center" wrapText="1"/>
    </xf>
    <xf numFmtId="0" fontId="5" fillId="6" borderId="0" xfId="0" applyFont="1" applyFill="1" applyAlignment="1">
      <alignment horizontal="center"/>
    </xf>
    <xf numFmtId="0" fontId="5" fillId="6" borderId="1" xfId="0" applyFont="1" applyFill="1" applyBorder="1" applyAlignment="1">
      <alignment horizontal="center" vertical="top" wrapText="1"/>
    </xf>
    <xf numFmtId="0" fontId="2" fillId="0" borderId="4" xfId="0" applyFont="1" applyBorder="1" applyAlignment="1">
      <alignment horizontal="center" vertical="center"/>
    </xf>
    <xf numFmtId="0" fontId="6" fillId="7" borderId="5"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2" fillId="0" borderId="6" xfId="0" applyFont="1" applyBorder="1" applyAlignment="1">
      <alignment horizontal="left" vertical="top" wrapText="1"/>
    </xf>
    <xf numFmtId="0" fontId="2" fillId="0" borderId="6" xfId="0" applyFont="1" applyBorder="1" applyAlignment="1">
      <alignment horizontal="center" vertical="top" wrapText="1"/>
    </xf>
    <xf numFmtId="10" fontId="2" fillId="0" borderId="0" xfId="0" applyNumberFormat="1" applyFont="1" applyAlignment="1">
      <alignment horizontal="center" wrapText="1"/>
    </xf>
    <xf numFmtId="0" fontId="13" fillId="5" borderId="7" xfId="0" applyFont="1" applyFill="1" applyBorder="1" applyAlignment="1">
      <alignment horizontal="center" vertical="center" wrapText="1"/>
    </xf>
    <xf numFmtId="0" fontId="13" fillId="5" borderId="3" xfId="0" applyFont="1" applyFill="1" applyBorder="1" applyAlignment="1">
      <alignment vertical="center" wrapText="1"/>
    </xf>
    <xf numFmtId="0" fontId="12" fillId="0" borderId="1" xfId="0" applyFont="1" applyBorder="1" applyAlignment="1">
      <alignment horizontal="center" wrapText="1"/>
    </xf>
    <xf numFmtId="0" fontId="13" fillId="4" borderId="3" xfId="0" applyFont="1" applyFill="1" applyBorder="1" applyAlignment="1">
      <alignment wrapText="1"/>
    </xf>
    <xf numFmtId="0" fontId="13" fillId="4" borderId="8" xfId="0" applyFont="1" applyFill="1" applyBorder="1" applyAlignment="1">
      <alignment wrapText="1"/>
    </xf>
    <xf numFmtId="0" fontId="5" fillId="0" borderId="9" xfId="0" applyFont="1" applyBorder="1" applyAlignment="1">
      <alignment horizontal="center" vertical="top" wrapText="1"/>
    </xf>
    <xf numFmtId="9" fontId="12" fillId="0" borderId="1" xfId="3" applyNumberFormat="1" applyFont="1" applyBorder="1" applyAlignment="1">
      <alignment horizontal="center"/>
    </xf>
    <xf numFmtId="0" fontId="7" fillId="0" borderId="5" xfId="2" applyFont="1" applyBorder="1" applyAlignment="1" applyProtection="1">
      <alignment horizontal="center"/>
    </xf>
    <xf numFmtId="0" fontId="19" fillId="10" borderId="11" xfId="0" applyFont="1" applyFill="1" applyBorder="1"/>
    <xf numFmtId="9" fontId="0" fillId="0" borderId="0" xfId="3" applyFont="1"/>
    <xf numFmtId="9" fontId="0" fillId="0" borderId="1" xfId="3" applyFont="1" applyBorder="1"/>
    <xf numFmtId="0" fontId="7" fillId="0" borderId="5" xfId="2" applyFont="1" applyBorder="1" applyProtection="1"/>
    <xf numFmtId="0" fontId="20" fillId="10" borderId="12" xfId="2" applyFont="1" applyFill="1" applyBorder="1" applyProtection="1"/>
    <xf numFmtId="0" fontId="21" fillId="10" borderId="13" xfId="2" applyFont="1" applyFill="1" applyBorder="1" applyAlignment="1" applyProtection="1">
      <alignment horizontal="center"/>
    </xf>
    <xf numFmtId="0" fontId="18" fillId="10" borderId="14" xfId="0" applyFont="1" applyFill="1" applyBorder="1"/>
    <xf numFmtId="0" fontId="18" fillId="10" borderId="11" xfId="0" applyFont="1" applyFill="1" applyBorder="1"/>
    <xf numFmtId="0" fontId="0" fillId="0" borderId="0" xfId="0" applyAlignment="1">
      <alignment horizontal="center"/>
    </xf>
    <xf numFmtId="0" fontId="5" fillId="3" borderId="16" xfId="0" applyFont="1" applyFill="1" applyBorder="1" applyAlignment="1">
      <alignment horizontal="center"/>
    </xf>
    <xf numFmtId="0" fontId="5" fillId="3" borderId="3" xfId="0" applyFont="1" applyFill="1" applyBorder="1" applyAlignment="1">
      <alignment wrapText="1"/>
    </xf>
    <xf numFmtId="0" fontId="13" fillId="5" borderId="16" xfId="0" applyFont="1" applyFill="1" applyBorder="1" applyAlignment="1">
      <alignment horizontal="center"/>
    </xf>
    <xf numFmtId="0" fontId="13" fillId="5" borderId="1" xfId="0" applyFont="1" applyFill="1" applyBorder="1" applyAlignment="1">
      <alignment horizontal="left" wrapText="1"/>
    </xf>
    <xf numFmtId="0" fontId="2" fillId="2" borderId="16" xfId="0" applyFont="1" applyFill="1" applyBorder="1" applyAlignment="1">
      <alignment horizontal="center" vertical="center"/>
    </xf>
    <xf numFmtId="0" fontId="13" fillId="5" borderId="3" xfId="0" applyFont="1" applyFill="1" applyBorder="1" applyAlignment="1">
      <alignment horizontal="left" wrapText="1"/>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Alignment="1">
      <alignment horizontal="center" vertical="center"/>
    </xf>
    <xf numFmtId="0" fontId="0" fillId="0" borderId="1" xfId="0" applyBorder="1"/>
    <xf numFmtId="0" fontId="0" fillId="0" borderId="1" xfId="0" applyNumberFormat="1" applyBorder="1"/>
    <xf numFmtId="0" fontId="5" fillId="0" borderId="1" xfId="0" applyFont="1" applyBorder="1"/>
    <xf numFmtId="0" fontId="5" fillId="0" borderId="1" xfId="0" applyFont="1" applyFill="1" applyBorder="1" applyAlignment="1">
      <alignment horizontal="center"/>
    </xf>
    <xf numFmtId="0" fontId="0" fillId="0" borderId="18" xfId="0" applyBorder="1"/>
    <xf numFmtId="0" fontId="0" fillId="0" borderId="6" xfId="0" applyBorder="1"/>
    <xf numFmtId="0" fontId="19" fillId="10" borderId="19" xfId="0" applyFont="1" applyFill="1" applyBorder="1" applyAlignment="1">
      <alignment horizontal="left"/>
    </xf>
    <xf numFmtId="0" fontId="19" fillId="10" borderId="20" xfId="0" applyFont="1" applyFill="1" applyBorder="1"/>
    <xf numFmtId="0" fontId="7" fillId="0" borderId="1" xfId="0" applyFont="1" applyBorder="1" applyAlignment="1">
      <alignment horizontal="center" wrapText="1"/>
    </xf>
    <xf numFmtId="0" fontId="7" fillId="0" borderId="1" xfId="0" applyFont="1" applyBorder="1"/>
    <xf numFmtId="10" fontId="0" fillId="0" borderId="1" xfId="0" applyNumberFormat="1" applyBorder="1"/>
    <xf numFmtId="0" fontId="5" fillId="0" borderId="21" xfId="0" applyFont="1" applyFill="1" applyBorder="1"/>
    <xf numFmtId="0" fontId="0" fillId="0" borderId="21" xfId="0" applyFill="1" applyBorder="1"/>
    <xf numFmtId="0" fontId="5" fillId="0" borderId="1" xfId="0" applyFont="1" applyBorder="1" applyAlignment="1">
      <alignment horizontal="center"/>
    </xf>
    <xf numFmtId="0" fontId="2" fillId="0" borderId="1" xfId="0" applyFont="1" applyBorder="1" applyAlignment="1" applyProtection="1">
      <alignment horizontal="left" vertical="top" wrapText="1"/>
      <protection locked="0"/>
    </xf>
    <xf numFmtId="0" fontId="2" fillId="0" borderId="0" xfId="0" applyFont="1" applyProtection="1">
      <protection locked="0"/>
    </xf>
    <xf numFmtId="0" fontId="2" fillId="0" borderId="1" xfId="0" quotePrefix="1" applyFont="1" applyBorder="1" applyAlignment="1" applyProtection="1">
      <alignment horizontal="left" vertical="top" wrapText="1"/>
      <protection locked="0"/>
    </xf>
    <xf numFmtId="0" fontId="6" fillId="3" borderId="8" xfId="0" applyFont="1" applyFill="1" applyBorder="1" applyAlignment="1" applyProtection="1">
      <alignment wrapText="1"/>
      <protection locked="0"/>
    </xf>
    <xf numFmtId="0" fontId="13" fillId="5" borderId="8" xfId="0" applyFont="1" applyFill="1" applyBorder="1" applyAlignment="1" applyProtection="1">
      <alignment horizontal="left" wrapText="1"/>
      <protection locked="0"/>
    </xf>
    <xf numFmtId="0" fontId="13" fillId="2" borderId="3" xfId="0" applyFont="1" applyFill="1" applyBorder="1" applyAlignment="1" applyProtection="1">
      <alignment horizontal="center" vertical="center" wrapText="1"/>
      <protection locked="0"/>
    </xf>
    <xf numFmtId="0" fontId="13" fillId="5" borderId="8" xfId="0" applyFont="1" applyFill="1" applyBorder="1" applyAlignment="1" applyProtection="1">
      <alignment horizontal="center" wrapText="1"/>
      <protection locked="0"/>
    </xf>
    <xf numFmtId="0" fontId="5" fillId="3" borderId="8" xfId="0" applyFont="1" applyFill="1" applyBorder="1" applyAlignment="1" applyProtection="1">
      <alignment wrapText="1"/>
      <protection locked="0"/>
    </xf>
    <xf numFmtId="0" fontId="2" fillId="0" borderId="0" xfId="0" applyFont="1" applyAlignment="1" applyProtection="1">
      <alignment vertical="center"/>
      <protection locked="0"/>
    </xf>
    <xf numFmtId="0" fontId="13" fillId="4" borderId="8" xfId="0" applyFont="1" applyFill="1" applyBorder="1" applyAlignment="1" applyProtection="1">
      <alignment wrapText="1"/>
      <protection locked="0"/>
    </xf>
    <xf numFmtId="0" fontId="13" fillId="5" borderId="8" xfId="0" applyFont="1" applyFill="1" applyBorder="1" applyAlignment="1" applyProtection="1">
      <alignment vertical="center" wrapText="1"/>
      <protection locked="0"/>
    </xf>
    <xf numFmtId="0" fontId="2" fillId="0" borderId="1" xfId="0"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2" fillId="0" borderId="0" xfId="0" applyFont="1" applyAlignment="1" applyProtection="1">
      <alignment horizontal="left"/>
      <protection locked="0"/>
    </xf>
    <xf numFmtId="0" fontId="2" fillId="0" borderId="0" xfId="0" applyFont="1" applyAlignment="1" applyProtection="1">
      <alignment horizontal="left" vertical="center"/>
      <protection locked="0"/>
    </xf>
    <xf numFmtId="0" fontId="2" fillId="0" borderId="0" xfId="0" applyFont="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14" fillId="0" borderId="3" xfId="0" applyFont="1" applyBorder="1" applyAlignment="1" applyProtection="1">
      <alignment horizontal="center" vertical="center" wrapText="1"/>
      <protection locked="0"/>
    </xf>
    <xf numFmtId="0" fontId="5" fillId="2" borderId="25" xfId="0" applyFont="1" applyFill="1" applyBorder="1" applyAlignment="1" applyProtection="1">
      <alignment horizontal="center" vertical="center" wrapText="1"/>
      <protection locked="0"/>
    </xf>
    <xf numFmtId="0" fontId="13" fillId="5" borderId="8" xfId="0" applyFont="1" applyFill="1" applyBorder="1" applyAlignment="1" applyProtection="1">
      <alignment horizontal="left" vertical="center" wrapText="1"/>
      <protection locked="0"/>
    </xf>
    <xf numFmtId="0" fontId="14" fillId="0" borderId="0"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2" fillId="0" borderId="0" xfId="0" applyFont="1" applyAlignment="1" applyProtection="1">
      <alignment horizontal="center" wrapText="1"/>
      <protection locked="0"/>
    </xf>
    <xf numFmtId="0" fontId="5" fillId="0" borderId="0" xfId="0" applyFont="1" applyAlignment="1" applyProtection="1">
      <alignment horizontal="center" wrapText="1"/>
      <protection locked="0"/>
    </xf>
    <xf numFmtId="0" fontId="5" fillId="6" borderId="1" xfId="0" applyFont="1" applyFill="1" applyBorder="1" applyAlignment="1" applyProtection="1">
      <alignment horizontal="center" vertical="top" wrapText="1"/>
      <protection locked="0"/>
    </xf>
    <xf numFmtId="9" fontId="5" fillId="0" borderId="26" xfId="0" applyNumberFormat="1" applyFont="1" applyBorder="1" applyAlignment="1" applyProtection="1">
      <alignment horizontal="center" vertical="center" wrapText="1"/>
      <protection locked="0"/>
    </xf>
    <xf numFmtId="0" fontId="2" fillId="0" borderId="6" xfId="0" applyFont="1" applyBorder="1" applyAlignment="1" applyProtection="1">
      <alignment horizontal="center" vertical="top" wrapText="1"/>
      <protection locked="0"/>
    </xf>
    <xf numFmtId="0" fontId="5" fillId="0" borderId="27" xfId="0" applyFont="1" applyBorder="1" applyAlignment="1" applyProtection="1">
      <alignment horizontal="center" vertical="top" wrapText="1"/>
      <protection locked="0"/>
    </xf>
    <xf numFmtId="10" fontId="2" fillId="0" borderId="0" xfId="0" applyNumberFormat="1" applyFont="1" applyAlignment="1" applyProtection="1">
      <alignment horizontal="center" wrapText="1"/>
      <protection locked="0"/>
    </xf>
    <xf numFmtId="0" fontId="24" fillId="0" borderId="0" xfId="0" applyFont="1"/>
    <xf numFmtId="0" fontId="25" fillId="10" borderId="0" xfId="0" applyFont="1" applyFill="1"/>
    <xf numFmtId="0" fontId="26" fillId="10" borderId="0" xfId="0" applyFont="1" applyFill="1"/>
    <xf numFmtId="0" fontId="8" fillId="0" borderId="5" xfId="0" applyFont="1" applyBorder="1" applyAlignment="1">
      <alignment horizontal="center" vertical="center" wrapText="1"/>
    </xf>
    <xf numFmtId="0" fontId="9" fillId="7"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27" fillId="11" borderId="0" xfId="0" applyFont="1" applyFill="1"/>
    <xf numFmtId="0" fontId="28" fillId="0" borderId="10" xfId="0" applyFont="1" applyBorder="1" applyAlignment="1">
      <alignment vertical="center"/>
    </xf>
    <xf numFmtId="0" fontId="28" fillId="0" borderId="10" xfId="0" applyFont="1" applyBorder="1" applyAlignment="1" applyProtection="1">
      <alignment vertical="center"/>
      <protection locked="0"/>
    </xf>
    <xf numFmtId="0" fontId="29" fillId="0" borderId="0" xfId="0" applyFont="1" applyAlignment="1">
      <alignment vertical="center"/>
    </xf>
    <xf numFmtId="0" fontId="28" fillId="0" borderId="23" xfId="0" applyFont="1" applyBorder="1" applyAlignment="1">
      <alignment vertical="center"/>
    </xf>
    <xf numFmtId="0" fontId="28" fillId="0" borderId="23" xfId="0" applyFont="1" applyBorder="1" applyAlignment="1" applyProtection="1">
      <alignment vertical="center"/>
      <protection locked="0"/>
    </xf>
    <xf numFmtId="0" fontId="28" fillId="0" borderId="0" xfId="0" applyFont="1" applyAlignment="1" applyProtection="1">
      <alignment horizontal="center" vertical="center"/>
      <protection locked="0"/>
    </xf>
    <xf numFmtId="0" fontId="29" fillId="0" borderId="0" xfId="0" applyFont="1" applyAlignment="1" applyProtection="1">
      <alignment vertical="center"/>
      <protection locked="0"/>
    </xf>
    <xf numFmtId="0" fontId="5" fillId="10" borderId="22"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5" fillId="10" borderId="24" xfId="0" applyFont="1" applyFill="1" applyBorder="1" applyAlignment="1" applyProtection="1">
      <alignment horizontal="center" vertical="center" wrapText="1"/>
      <protection locked="0"/>
    </xf>
    <xf numFmtId="0" fontId="5" fillId="10"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5" fillId="3" borderId="1" xfId="0" applyFont="1" applyFill="1" applyBorder="1" applyAlignment="1" applyProtection="1">
      <alignment horizontal="center" vertical="center" wrapText="1"/>
      <protection locked="0"/>
    </xf>
    <xf numFmtId="0" fontId="5" fillId="0" borderId="28" xfId="0" applyFont="1" applyBorder="1" applyAlignment="1">
      <alignment horizontal="center"/>
    </xf>
    <xf numFmtId="0" fontId="5" fillId="0" borderId="14" xfId="0" applyFont="1" applyBorder="1" applyAlignment="1">
      <alignment horizontal="center"/>
    </xf>
    <xf numFmtId="0" fontId="5" fillId="0" borderId="11" xfId="0" applyFont="1" applyBorder="1" applyAlignment="1">
      <alignment horizontal="center"/>
    </xf>
  </cellXfs>
  <cellStyles count="5">
    <cellStyle name="Hyperlink_control-chart vtx" xfId="1" xr:uid="{00000000-0005-0000-0000-000000000000}"/>
    <cellStyle name="Normal" xfId="0" builtinId="0"/>
    <cellStyle name="Normal_ISO 9001-2008 - Checklist" xfId="2" xr:uid="{00000000-0005-0000-0000-000002000000}"/>
    <cellStyle name="Pourcentage" xfId="3" builtinId="5"/>
    <cellStyle name="常规_cmmi dr v1.1 061030" xfId="4" xr:uid="{00000000-0005-0000-0000-000004000000}"/>
  </cellStyles>
  <dxfs count="6">
    <dxf>
      <font>
        <condense val="0"/>
        <extend val="0"/>
        <color indexed="9"/>
      </font>
      <fill>
        <patternFill>
          <bgColor indexed="16"/>
        </patternFill>
      </fill>
    </dxf>
    <dxf>
      <font>
        <condense val="0"/>
        <extend val="0"/>
        <color indexed="9"/>
      </font>
      <fill>
        <patternFill>
          <bgColor indexed="53"/>
        </patternFill>
      </fill>
    </dxf>
    <dxf>
      <font>
        <condense val="0"/>
        <extend val="0"/>
        <color indexed="9"/>
      </font>
      <fill>
        <patternFill>
          <bgColor indexed="17"/>
        </patternFill>
      </fill>
    </dxf>
    <dxf>
      <font>
        <condense val="0"/>
        <extend val="0"/>
        <color indexed="9"/>
      </font>
      <fill>
        <patternFill>
          <bgColor indexed="17"/>
        </patternFill>
      </fill>
    </dxf>
    <dxf>
      <font>
        <condense val="0"/>
        <extend val="0"/>
        <color indexed="9"/>
      </font>
      <fill>
        <patternFill>
          <bgColor indexed="10"/>
        </patternFill>
      </fill>
    </dxf>
    <dxf>
      <font>
        <condense val="0"/>
        <extend val="0"/>
        <color indexed="9"/>
      </font>
      <fill>
        <patternFill>
          <bgColor indexed="5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900" b="1" i="0" u="none" strike="noStrike" baseline="0">
                <a:solidFill>
                  <a:srgbClr val="000000"/>
                </a:solidFill>
                <a:latin typeface="Arial"/>
                <a:ea typeface="Arial"/>
                <a:cs typeface="Arial"/>
              </a:defRPr>
            </a:pPr>
            <a:r>
              <a:rPr lang="en-IN"/>
              <a:t>ISO 27001:2005 Standards Implementation - Status by Classification in number and percentage</a:t>
            </a:r>
          </a:p>
        </c:rich>
      </c:tx>
      <c:layout>
        <c:manualLayout>
          <c:xMode val="edge"/>
          <c:yMode val="edge"/>
          <c:x val="0.1255961844197139"/>
          <c:y val="3.395071961419637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4499205087440382"/>
          <c:y val="0.30247004747193135"/>
          <c:w val="0.31160572337042974"/>
          <c:h val="0.24074146635521088"/>
        </c:manualLayout>
      </c:layout>
      <c:pie3DChart>
        <c:varyColors val="1"/>
        <c:ser>
          <c:idx val="0"/>
          <c:order val="0"/>
          <c:tx>
            <c:strRef>
              <c:f>Summary!$B$4</c:f>
              <c:strCache>
                <c:ptCount val="1"/>
                <c:pt idx="0">
                  <c:v>ISO Clauses</c:v>
                </c:pt>
              </c:strCache>
            </c:strRef>
          </c:tx>
          <c:spPr>
            <a:solidFill>
              <a:srgbClr val="9999FF"/>
            </a:solidFill>
            <a:ln w="12700">
              <a:solidFill>
                <a:srgbClr val="000000"/>
              </a:solidFill>
              <a:prstDash val="solid"/>
            </a:ln>
          </c:spPr>
          <c:dPt>
            <c:idx val="0"/>
            <c:bubble3D val="0"/>
            <c:spPr>
              <a:gradFill rotWithShape="0">
                <a:gsLst>
                  <a:gs pos="0">
                    <a:srgbClr val="99CC00"/>
                  </a:gs>
                  <a:gs pos="100000">
                    <a:srgbClr val="83AF00">
                      <a:gamma/>
                      <a:shade val="85882"/>
                      <a:invGamma/>
                    </a:srgbClr>
                  </a:gs>
                </a:gsLst>
                <a:path path="rect">
                  <a:fillToRect r="100000" b="100000"/>
                </a:path>
              </a:gradFill>
              <a:ln w="12700">
                <a:solidFill>
                  <a:srgbClr val="000000"/>
                </a:solidFill>
                <a:prstDash val="solid"/>
              </a:ln>
            </c:spPr>
            <c:extLst>
              <c:ext xmlns:c16="http://schemas.microsoft.com/office/drawing/2014/chart" uri="{C3380CC4-5D6E-409C-BE32-E72D297353CC}">
                <c16:uniqueId val="{00000000-AA9F-40A0-BE73-6EE666BA5089}"/>
              </c:ext>
            </c:extLst>
          </c:dPt>
          <c:dPt>
            <c:idx val="1"/>
            <c:bubble3D val="0"/>
            <c:spPr>
              <a:gradFill rotWithShape="0">
                <a:gsLst>
                  <a:gs pos="0">
                    <a:srgbClr val="CCFFCC"/>
                  </a:gs>
                  <a:gs pos="100000">
                    <a:srgbClr val="B6E3B6">
                      <a:gamma/>
                      <a:shade val="89020"/>
                      <a:invGamma/>
                    </a:srgbClr>
                  </a:gs>
                </a:gsLst>
                <a:path path="rect">
                  <a:fillToRect r="100000" b="100000"/>
                </a:path>
              </a:gradFill>
              <a:ln w="12700">
                <a:solidFill>
                  <a:srgbClr val="000000"/>
                </a:solidFill>
                <a:prstDash val="solid"/>
              </a:ln>
            </c:spPr>
            <c:extLst>
              <c:ext xmlns:c16="http://schemas.microsoft.com/office/drawing/2014/chart" uri="{C3380CC4-5D6E-409C-BE32-E72D297353CC}">
                <c16:uniqueId val="{00000001-AA9F-40A0-BE73-6EE666BA5089}"/>
              </c:ext>
            </c:extLst>
          </c:dPt>
          <c:dPt>
            <c:idx val="2"/>
            <c:bubble3D val="0"/>
            <c:spPr>
              <a:gradFill rotWithShape="0">
                <a:gsLst>
                  <a:gs pos="0">
                    <a:srgbClr val="FFCC99"/>
                  </a:gs>
                  <a:gs pos="100000">
                    <a:srgbClr val="EBBC8D">
                      <a:gamma/>
                      <a:shade val="92157"/>
                      <a:invGamma/>
                    </a:srgbClr>
                  </a:gs>
                </a:gsLst>
                <a:path path="rect">
                  <a:fillToRect r="100000" b="100000"/>
                </a:path>
              </a:gradFill>
              <a:ln w="12700">
                <a:solidFill>
                  <a:srgbClr val="000000"/>
                </a:solidFill>
                <a:prstDash val="solid"/>
              </a:ln>
            </c:spPr>
            <c:extLst>
              <c:ext xmlns:c16="http://schemas.microsoft.com/office/drawing/2014/chart" uri="{C3380CC4-5D6E-409C-BE32-E72D297353CC}">
                <c16:uniqueId val="{00000002-AA9F-40A0-BE73-6EE666BA5089}"/>
              </c:ext>
            </c:extLst>
          </c:dPt>
          <c:dPt>
            <c:idx val="3"/>
            <c:bubble3D val="0"/>
            <c:spPr>
              <a:gradFill rotWithShape="0">
                <a:gsLst>
                  <a:gs pos="0">
                    <a:srgbClr val="FF0000"/>
                  </a:gs>
                  <a:gs pos="100000">
                    <a:srgbClr val="E30000">
                      <a:gamma/>
                      <a:shade val="89020"/>
                      <a:invGamma/>
                    </a:srgbClr>
                  </a:gs>
                </a:gsLst>
                <a:path path="rect">
                  <a:fillToRect t="100000" r="100000"/>
                </a:path>
              </a:gradFill>
              <a:ln w="12700">
                <a:solidFill>
                  <a:srgbClr val="000000"/>
                </a:solidFill>
                <a:prstDash val="solid"/>
              </a:ln>
            </c:spPr>
            <c:extLst>
              <c:ext xmlns:c16="http://schemas.microsoft.com/office/drawing/2014/chart" uri="{C3380CC4-5D6E-409C-BE32-E72D297353CC}">
                <c16:uniqueId val="{00000003-AA9F-40A0-BE73-6EE666BA5089}"/>
              </c:ext>
            </c:extLst>
          </c:dPt>
          <c:dPt>
            <c:idx val="4"/>
            <c:bubble3D val="0"/>
            <c:spPr>
              <a:gradFill rotWithShape="0">
                <a:gsLst>
                  <a:gs pos="0">
                    <a:srgbClr val="808080"/>
                  </a:gs>
                  <a:gs pos="100000">
                    <a:srgbClr val="696969">
                      <a:gamma/>
                      <a:shade val="82353"/>
                      <a:invGamma/>
                    </a:srgbClr>
                  </a:gs>
                </a:gsLst>
                <a:path path="rect">
                  <a:fillToRect l="100000" t="100000"/>
                </a:path>
              </a:gradFill>
              <a:ln w="12700">
                <a:solidFill>
                  <a:srgbClr val="000000"/>
                </a:solidFill>
                <a:prstDash val="solid"/>
              </a:ln>
            </c:spPr>
            <c:extLst>
              <c:ext xmlns:c16="http://schemas.microsoft.com/office/drawing/2014/chart" uri="{C3380CC4-5D6E-409C-BE32-E72D297353CC}">
                <c16:uniqueId val="{00000004-AA9F-40A0-BE73-6EE666BA5089}"/>
              </c:ext>
            </c:extLst>
          </c:dPt>
          <c:dLbls>
            <c:dLbl>
              <c:idx val="0"/>
              <c:layout>
                <c:manualLayout>
                  <c:x val="1.8107482192706817E-2"/>
                  <c:y val="-5.998802623808053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A9F-40A0-BE73-6EE666BA5089}"/>
                </c:ext>
              </c:extLst>
            </c:dLbl>
            <c:dLbl>
              <c:idx val="1"/>
              <c:layout>
                <c:manualLayout>
                  <c:x val="6.4464112097275622E-2"/>
                  <c:y val="3.715633259250000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A9F-40A0-BE73-6EE666BA5089}"/>
                </c:ext>
              </c:extLst>
            </c:dLbl>
            <c:dLbl>
              <c:idx val="2"/>
              <c:layout>
                <c:manualLayout>
                  <c:x val="2.7382880796498175E-2"/>
                  <c:y val="1.647300317279189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A9F-40A0-BE73-6EE666BA5089}"/>
                </c:ext>
              </c:extLst>
            </c:dLbl>
            <c:dLbl>
              <c:idx val="3"/>
              <c:layout>
                <c:manualLayout>
                  <c:x val="-4.4935551577515429E-2"/>
                  <c:y val="-2.552836769601785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9F-40A0-BE73-6EE666BA5089}"/>
                </c:ext>
              </c:extLst>
            </c:dLbl>
            <c:dLbl>
              <c:idx val="4"/>
              <c:layout>
                <c:manualLayout>
                  <c:x val="-9.8527095877721391E-2"/>
                  <c:y val="-3.766015976932855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A9F-40A0-BE73-6EE666BA5089}"/>
                </c:ext>
              </c:extLst>
            </c:dLbl>
            <c:numFmt formatCode="0%" sourceLinked="0"/>
            <c:spPr>
              <a:noFill/>
              <a:ln w="25400">
                <a:noFill/>
              </a:ln>
            </c:spPr>
            <c:txPr>
              <a:bodyPr/>
              <a:lstStyle/>
              <a:p>
                <a:pPr>
                  <a:defRPr lang="en-US" sz="1000" b="1" i="0" u="none" strike="noStrike" baseline="0">
                    <a:solidFill>
                      <a:srgbClr val="000000"/>
                    </a:solidFill>
                    <a:latin typeface="Arial"/>
                    <a:ea typeface="Arial"/>
                    <a:cs typeface="Arial"/>
                  </a:defRPr>
                </a:pPr>
                <a:endParaRPr lang="fr-FR"/>
              </a:p>
            </c:txPr>
            <c:showLegendKey val="0"/>
            <c:showVal val="1"/>
            <c:showCatName val="0"/>
            <c:showSerName val="0"/>
            <c:showPercent val="1"/>
            <c:showBubbleSize val="0"/>
            <c:showLeaderLines val="1"/>
            <c:extLst>
              <c:ext xmlns:c15="http://schemas.microsoft.com/office/drawing/2012/chart" uri="{CE6537A1-D6FC-4f65-9D91-7224C49458BB}"/>
            </c:extLst>
          </c:dLbls>
          <c:cat>
            <c:strRef>
              <c:f>Summary!$C$3:$G$3</c:f>
              <c:strCache>
                <c:ptCount val="5"/>
                <c:pt idx="0">
                  <c:v> Process Comply with Standard and documented</c:v>
                </c:pt>
                <c:pt idx="1">
                  <c:v>Process is implemented and must be documented</c:v>
                </c:pt>
                <c:pt idx="2">
                  <c:v>Process is not comply with standard and must be redesigned</c:v>
                </c:pt>
                <c:pt idx="3">
                  <c:v>Process is not in place / not implemented</c:v>
                </c:pt>
                <c:pt idx="4">
                  <c:v>Process is not applicable</c:v>
                </c:pt>
              </c:strCache>
            </c:strRef>
          </c:cat>
          <c:val>
            <c:numRef>
              <c:f>Summary!$C$4:$G$4</c:f>
              <c:numCache>
                <c:formatCode>General</c:formatCode>
                <c:ptCount val="5"/>
                <c:pt idx="0">
                  <c:v>16</c:v>
                </c:pt>
                <c:pt idx="1">
                  <c:v>1</c:v>
                </c:pt>
                <c:pt idx="2">
                  <c:v>35</c:v>
                </c:pt>
                <c:pt idx="3">
                  <c:v>65</c:v>
                </c:pt>
                <c:pt idx="4">
                  <c:v>1</c:v>
                </c:pt>
              </c:numCache>
            </c:numRef>
          </c:val>
          <c:extLst>
            <c:ext xmlns:c16="http://schemas.microsoft.com/office/drawing/2014/chart" uri="{C3380CC4-5D6E-409C-BE32-E72D297353CC}">
              <c16:uniqueId val="{00000005-AA9F-40A0-BE73-6EE666BA5089}"/>
            </c:ext>
          </c:extLst>
        </c:ser>
        <c:dLbls>
          <c:showLegendKey val="0"/>
          <c:showVal val="1"/>
          <c:showCatName val="0"/>
          <c:showSerName val="0"/>
          <c:showPercent val="1"/>
          <c:showBubbleSize val="0"/>
          <c:showLeaderLines val="1"/>
        </c:dLbls>
      </c:pie3DChart>
      <c:spPr>
        <a:noFill/>
        <a:ln w="25400">
          <a:noFill/>
        </a:ln>
      </c:spPr>
    </c:plotArea>
    <c:legend>
      <c:legendPos val="b"/>
      <c:layout>
        <c:manualLayout>
          <c:xMode val="edge"/>
          <c:yMode val="edge"/>
          <c:x val="0.18600953895071543"/>
          <c:y val="0.67592796322809312"/>
          <c:w val="0.56120826709061999"/>
          <c:h val="0.30247004747193135"/>
        </c:manualLayout>
      </c:layout>
      <c:overlay val="0"/>
      <c:spPr>
        <a:solidFill>
          <a:srgbClr val="FFFFFF"/>
        </a:solidFill>
        <a:ln w="3175">
          <a:solidFill>
            <a:srgbClr val="000000"/>
          </a:solidFill>
          <a:prstDash val="solid"/>
        </a:ln>
      </c:spPr>
      <c:txPr>
        <a:bodyPr/>
        <a:lstStyle/>
        <a:p>
          <a:pPr>
            <a:defRPr lang="en-US" sz="825"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1" l="0.75000000000000089" r="0.75000000000000089" t="1" header="0.5" footer="0.5"/>
    <c:pageSetup paperSize="9" orientation="landscape" horizontalDpi="300" verticalDpi="0" copies="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900" b="1" i="0" u="none" strike="noStrike" baseline="0">
                <a:solidFill>
                  <a:srgbClr val="000000"/>
                </a:solidFill>
                <a:latin typeface="Arial"/>
                <a:ea typeface="Arial"/>
                <a:cs typeface="Arial"/>
              </a:defRPr>
            </a:pPr>
            <a:r>
              <a:rPr lang="en-IN"/>
              <a:t>ISO 27001:2005 Standards Implementation - Status by Classification in number  </a:t>
            </a:r>
          </a:p>
        </c:rich>
      </c:tx>
      <c:layout>
        <c:manualLayout>
          <c:xMode val="edge"/>
          <c:yMode val="edge"/>
          <c:x val="0.15432122022271083"/>
          <c:y val="3.4810180370754382E-2"/>
        </c:manualLayout>
      </c:layout>
      <c:overlay val="0"/>
      <c:spPr>
        <a:noFill/>
        <a:ln w="25400">
          <a:noFill/>
        </a:ln>
      </c:spPr>
    </c:title>
    <c:autoTitleDeleted val="0"/>
    <c:plotArea>
      <c:layout>
        <c:manualLayout>
          <c:layoutTarget val="inner"/>
          <c:xMode val="edge"/>
          <c:yMode val="edge"/>
          <c:x val="6.3271700291311447E-2"/>
          <c:y val="0.18987371111320572"/>
          <c:w val="0.91512483592067562"/>
          <c:h val="0.51898814370942858"/>
        </c:manualLayout>
      </c:layout>
      <c:barChart>
        <c:barDir val="col"/>
        <c:grouping val="clustered"/>
        <c:varyColors val="0"/>
        <c:ser>
          <c:idx val="0"/>
          <c:order val="0"/>
          <c:tx>
            <c:strRef>
              <c:f>Summary!$B$4</c:f>
              <c:strCache>
                <c:ptCount val="1"/>
                <c:pt idx="0">
                  <c:v>ISO Clauses</c:v>
                </c:pt>
              </c:strCache>
            </c:strRef>
          </c:tx>
          <c:spPr>
            <a:gradFill rotWithShape="0">
              <a:gsLst>
                <a:gs pos="0">
                  <a:srgbClr val="474776">
                    <a:gamma/>
                    <a:shade val="46275"/>
                    <a:invGamma/>
                  </a:srgbClr>
                </a:gs>
                <a:gs pos="50000">
                  <a:srgbClr val="9999FF"/>
                </a:gs>
                <a:gs pos="100000">
                  <a:srgbClr val="474776">
                    <a:gamma/>
                    <a:shade val="46275"/>
                    <a:invGamma/>
                  </a:srgbClr>
                </a:gs>
              </a:gsLst>
              <a:lin ang="0" scaled="1"/>
            </a:gradFill>
            <a:ln w="12700">
              <a:solidFill>
                <a:srgbClr val="000000"/>
              </a:solidFill>
              <a:prstDash val="solid"/>
            </a:ln>
            <a:effectLst>
              <a:outerShdw dist="35921" dir="2700000" algn="br">
                <a:srgbClr val="000000"/>
              </a:outerShdw>
            </a:effectLst>
          </c:spPr>
          <c:invertIfNegative val="0"/>
          <c:dPt>
            <c:idx val="0"/>
            <c:invertIfNegative val="0"/>
            <c:bubble3D val="0"/>
            <c:spPr>
              <a:gradFill rotWithShape="0">
                <a:gsLst>
                  <a:gs pos="0">
                    <a:srgbClr val="475E00">
                      <a:gamma/>
                      <a:shade val="46275"/>
                      <a:invGamma/>
                    </a:srgbClr>
                  </a:gs>
                  <a:gs pos="50000">
                    <a:srgbClr val="99CC00"/>
                  </a:gs>
                  <a:gs pos="100000">
                    <a:srgbClr val="475E00">
                      <a:gamma/>
                      <a:shade val="46275"/>
                      <a:invGamma/>
                    </a:srgbClr>
                  </a:gs>
                </a:gsLst>
                <a:lin ang="0" scaled="1"/>
              </a:gradFill>
              <a:ln w="12700">
                <a:solidFill>
                  <a:srgbClr val="000000"/>
                </a:solidFill>
                <a:prstDash val="solid"/>
              </a:ln>
              <a:effectLst>
                <a:outerShdw dist="35921" dir="2700000" algn="br">
                  <a:srgbClr val="000000"/>
                </a:outerShdw>
              </a:effectLst>
            </c:spPr>
            <c:extLst>
              <c:ext xmlns:c16="http://schemas.microsoft.com/office/drawing/2014/chart" uri="{C3380CC4-5D6E-409C-BE32-E72D297353CC}">
                <c16:uniqueId val="{00000000-2F3F-46C6-A5A1-787E8059C5D5}"/>
              </c:ext>
            </c:extLst>
          </c:dPt>
          <c:dPt>
            <c:idx val="1"/>
            <c:invertIfNegative val="0"/>
            <c:bubble3D val="0"/>
            <c:spPr>
              <a:gradFill rotWithShape="0">
                <a:gsLst>
                  <a:gs pos="0">
                    <a:srgbClr val="5E765E">
                      <a:gamma/>
                      <a:shade val="46275"/>
                      <a:invGamma/>
                    </a:srgbClr>
                  </a:gs>
                  <a:gs pos="50000">
                    <a:srgbClr val="CCFFCC"/>
                  </a:gs>
                  <a:gs pos="100000">
                    <a:srgbClr val="5E765E">
                      <a:gamma/>
                      <a:shade val="46275"/>
                      <a:invGamma/>
                    </a:srgbClr>
                  </a:gs>
                </a:gsLst>
                <a:lin ang="0" scaled="1"/>
              </a:gradFill>
              <a:ln w="12700">
                <a:solidFill>
                  <a:srgbClr val="000000"/>
                </a:solidFill>
                <a:prstDash val="solid"/>
              </a:ln>
              <a:effectLst>
                <a:outerShdw dist="35921" dir="2700000" algn="br">
                  <a:srgbClr val="000000"/>
                </a:outerShdw>
              </a:effectLst>
            </c:spPr>
            <c:extLst>
              <c:ext xmlns:c16="http://schemas.microsoft.com/office/drawing/2014/chart" uri="{C3380CC4-5D6E-409C-BE32-E72D297353CC}">
                <c16:uniqueId val="{00000001-2F3F-46C6-A5A1-787E8059C5D5}"/>
              </c:ext>
            </c:extLst>
          </c:dPt>
          <c:dPt>
            <c:idx val="2"/>
            <c:invertIfNegative val="0"/>
            <c:bubble3D val="0"/>
            <c:spPr>
              <a:gradFill rotWithShape="0">
                <a:gsLst>
                  <a:gs pos="0">
                    <a:srgbClr val="765E47">
                      <a:gamma/>
                      <a:shade val="46275"/>
                      <a:invGamma/>
                    </a:srgbClr>
                  </a:gs>
                  <a:gs pos="50000">
                    <a:srgbClr val="FFCC99"/>
                  </a:gs>
                  <a:gs pos="100000">
                    <a:srgbClr val="765E47">
                      <a:gamma/>
                      <a:shade val="46275"/>
                      <a:invGamma/>
                    </a:srgbClr>
                  </a:gs>
                </a:gsLst>
                <a:lin ang="0" scaled="1"/>
              </a:gradFill>
              <a:ln w="25400">
                <a:noFill/>
              </a:ln>
              <a:effectLst>
                <a:outerShdw dist="35921" dir="2700000" algn="br">
                  <a:srgbClr val="000000"/>
                </a:outerShdw>
              </a:effectLst>
            </c:spPr>
            <c:extLst>
              <c:ext xmlns:c16="http://schemas.microsoft.com/office/drawing/2014/chart" uri="{C3380CC4-5D6E-409C-BE32-E72D297353CC}">
                <c16:uniqueId val="{00000002-2F3F-46C6-A5A1-787E8059C5D5}"/>
              </c:ext>
            </c:extLst>
          </c:dPt>
          <c:dPt>
            <c:idx val="3"/>
            <c:invertIfNegative val="0"/>
            <c:bubble3D val="0"/>
            <c:spPr>
              <a:gradFill rotWithShape="0">
                <a:gsLst>
                  <a:gs pos="0">
                    <a:srgbClr val="760000">
                      <a:gamma/>
                      <a:shade val="46275"/>
                      <a:invGamma/>
                    </a:srgbClr>
                  </a:gs>
                  <a:gs pos="50000">
                    <a:srgbClr val="FF0000"/>
                  </a:gs>
                  <a:gs pos="100000">
                    <a:srgbClr val="760000">
                      <a:gamma/>
                      <a:shade val="46275"/>
                      <a:invGamma/>
                    </a:srgbClr>
                  </a:gs>
                </a:gsLst>
                <a:lin ang="0" scaled="1"/>
              </a:gradFill>
              <a:ln w="12700">
                <a:solidFill>
                  <a:srgbClr val="000000"/>
                </a:solidFill>
                <a:prstDash val="solid"/>
              </a:ln>
              <a:effectLst>
                <a:outerShdw dist="35921" dir="2700000" algn="br">
                  <a:srgbClr val="000000"/>
                </a:outerShdw>
              </a:effectLst>
            </c:spPr>
            <c:extLst>
              <c:ext xmlns:c16="http://schemas.microsoft.com/office/drawing/2014/chart" uri="{C3380CC4-5D6E-409C-BE32-E72D297353CC}">
                <c16:uniqueId val="{00000003-2F3F-46C6-A5A1-787E8059C5D5}"/>
              </c:ext>
            </c:extLst>
          </c:dPt>
          <c:dPt>
            <c:idx val="4"/>
            <c:invertIfNegative val="0"/>
            <c:bubble3D val="0"/>
            <c:spPr>
              <a:gradFill rotWithShape="0">
                <a:gsLst>
                  <a:gs pos="0">
                    <a:srgbClr val="595959">
                      <a:gamma/>
                      <a:shade val="46275"/>
                      <a:invGamma/>
                    </a:srgbClr>
                  </a:gs>
                  <a:gs pos="50000">
                    <a:srgbClr val="C0C0C0"/>
                  </a:gs>
                  <a:gs pos="100000">
                    <a:srgbClr val="595959">
                      <a:gamma/>
                      <a:shade val="46275"/>
                      <a:invGamma/>
                    </a:srgbClr>
                  </a:gs>
                </a:gsLst>
                <a:lin ang="0" scaled="1"/>
              </a:gradFill>
              <a:ln w="12700">
                <a:solidFill>
                  <a:srgbClr val="000000"/>
                </a:solidFill>
                <a:prstDash val="solid"/>
              </a:ln>
              <a:effectLst>
                <a:outerShdw dist="35921" dir="2700000" algn="br">
                  <a:srgbClr val="000000"/>
                </a:outerShdw>
              </a:effectLst>
            </c:spPr>
            <c:extLst>
              <c:ext xmlns:c16="http://schemas.microsoft.com/office/drawing/2014/chart" uri="{C3380CC4-5D6E-409C-BE32-E72D297353CC}">
                <c16:uniqueId val="{00000004-2F3F-46C6-A5A1-787E8059C5D5}"/>
              </c:ext>
            </c:extLst>
          </c:dPt>
          <c:dLbls>
            <c:spPr>
              <a:noFill/>
              <a:ln w="25400">
                <a:noFill/>
              </a:ln>
            </c:spPr>
            <c:txPr>
              <a:bodyPr/>
              <a:lstStyle/>
              <a:p>
                <a:pPr>
                  <a:defRPr lang="en-US" sz="9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Summary!$C$3:$G$3</c:f>
              <c:strCache>
                <c:ptCount val="5"/>
                <c:pt idx="0">
                  <c:v> Process Comply with Standard and documented</c:v>
                </c:pt>
                <c:pt idx="1">
                  <c:v>Process is implemented and must be documented</c:v>
                </c:pt>
                <c:pt idx="2">
                  <c:v>Process is not comply with standard and must be redesigned</c:v>
                </c:pt>
                <c:pt idx="3">
                  <c:v>Process is not in place / not implemented</c:v>
                </c:pt>
                <c:pt idx="4">
                  <c:v>Process is not applicable</c:v>
                </c:pt>
              </c:strCache>
            </c:strRef>
          </c:cat>
          <c:val>
            <c:numRef>
              <c:f>Summary!$C$4:$G$4</c:f>
              <c:numCache>
                <c:formatCode>General</c:formatCode>
                <c:ptCount val="5"/>
                <c:pt idx="0">
                  <c:v>16</c:v>
                </c:pt>
                <c:pt idx="1">
                  <c:v>1</c:v>
                </c:pt>
                <c:pt idx="2">
                  <c:v>35</c:v>
                </c:pt>
                <c:pt idx="3">
                  <c:v>65</c:v>
                </c:pt>
                <c:pt idx="4">
                  <c:v>1</c:v>
                </c:pt>
              </c:numCache>
            </c:numRef>
          </c:val>
          <c:extLst>
            <c:ext xmlns:c16="http://schemas.microsoft.com/office/drawing/2014/chart" uri="{C3380CC4-5D6E-409C-BE32-E72D297353CC}">
              <c16:uniqueId val="{00000005-2F3F-46C6-A5A1-787E8059C5D5}"/>
            </c:ext>
          </c:extLst>
        </c:ser>
        <c:dLbls>
          <c:showLegendKey val="0"/>
          <c:showVal val="1"/>
          <c:showCatName val="0"/>
          <c:showSerName val="0"/>
          <c:showPercent val="0"/>
          <c:showBubbleSize val="0"/>
        </c:dLbls>
        <c:gapWidth val="150"/>
        <c:axId val="130955904"/>
        <c:axId val="130974080"/>
      </c:barChart>
      <c:catAx>
        <c:axId val="130955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900" b="0" i="0" u="none" strike="noStrike" baseline="0">
                <a:solidFill>
                  <a:srgbClr val="000000"/>
                </a:solidFill>
                <a:latin typeface="Arial"/>
                <a:ea typeface="Arial"/>
                <a:cs typeface="Arial"/>
              </a:defRPr>
            </a:pPr>
            <a:endParaRPr lang="fr-FR"/>
          </a:p>
        </c:txPr>
        <c:crossAx val="130974080"/>
        <c:crosses val="autoZero"/>
        <c:auto val="1"/>
        <c:lblAlgn val="ctr"/>
        <c:lblOffset val="100"/>
        <c:tickLblSkip val="1"/>
        <c:tickMarkSkip val="1"/>
        <c:noMultiLvlLbl val="0"/>
      </c:catAx>
      <c:valAx>
        <c:axId val="130974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US" sz="950" b="0" i="0" u="none" strike="noStrike" baseline="0">
                <a:solidFill>
                  <a:srgbClr val="000000"/>
                </a:solidFill>
                <a:latin typeface="Arial"/>
                <a:ea typeface="Arial"/>
                <a:cs typeface="Arial"/>
              </a:defRPr>
            </a:pPr>
            <a:endParaRPr lang="fr-FR"/>
          </a:p>
        </c:txPr>
        <c:crossAx val="130955904"/>
        <c:crosses val="autoZero"/>
        <c:crossBetween val="between"/>
        <c:majorUnit val="2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950" b="0" i="0" u="none" strike="noStrike" baseline="0">
          <a:solidFill>
            <a:srgbClr val="000000"/>
          </a:solidFill>
          <a:latin typeface="Arial"/>
          <a:ea typeface="Arial"/>
          <a:cs typeface="Arial"/>
        </a:defRPr>
      </a:pPr>
      <a:endParaRPr lang="fr-FR"/>
    </a:p>
  </c:txPr>
  <c:printSettings>
    <c:headerFooter alignWithMargins="0"/>
    <c:pageMargins b="1" l="0.75000000000000089" r="0.75000000000000089"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875" b="1" i="0" u="none" strike="noStrike" baseline="0">
                <a:solidFill>
                  <a:srgbClr val="000000"/>
                </a:solidFill>
                <a:latin typeface="Arial"/>
                <a:ea typeface="Arial"/>
                <a:cs typeface="Arial"/>
              </a:defRPr>
            </a:pPr>
            <a:r>
              <a:rPr lang="en-IN"/>
              <a:t>Status :- Process Implementation comply with ISO 27001:2005 standard and documented</a:t>
            </a:r>
          </a:p>
        </c:rich>
      </c:tx>
      <c:layout>
        <c:manualLayout>
          <c:xMode val="edge"/>
          <c:yMode val="edge"/>
          <c:x val="0.15360012000009374"/>
          <c:y val="3.2258103600563692E-2"/>
        </c:manualLayout>
      </c:layout>
      <c:overlay val="0"/>
      <c:spPr>
        <a:noFill/>
        <a:ln w="25400">
          <a:noFill/>
        </a:ln>
      </c:spPr>
    </c:title>
    <c:autoTitleDeleted val="0"/>
    <c:plotArea>
      <c:layout>
        <c:manualLayout>
          <c:layoutTarget val="inner"/>
          <c:xMode val="edge"/>
          <c:yMode val="edge"/>
          <c:x val="0.21120016500012911"/>
          <c:y val="0.19851140677269963"/>
          <c:w val="0.76640059875046751"/>
          <c:h val="0.36476470994483595"/>
        </c:manualLayout>
      </c:layout>
      <c:lineChart>
        <c:grouping val="standard"/>
        <c:varyColors val="0"/>
        <c:ser>
          <c:idx val="0"/>
          <c:order val="0"/>
          <c:tx>
            <c:strRef>
              <c:f>Summary!$E$12</c:f>
              <c:strCache>
                <c:ptCount val="1"/>
                <c:pt idx="0">
                  <c:v>Compliance %</c:v>
                </c:pt>
              </c:strCache>
            </c:strRef>
          </c:tx>
          <c:spPr>
            <a:ln w="25400">
              <a:solidFill>
                <a:srgbClr val="000080"/>
              </a:solidFill>
              <a:prstDash val="solid"/>
            </a:ln>
          </c:spPr>
          <c:marker>
            <c:symbol val="diamond"/>
            <c:size val="7"/>
            <c:spPr>
              <a:solidFill>
                <a:srgbClr val="000080"/>
              </a:solidFill>
              <a:ln>
                <a:solidFill>
                  <a:srgbClr val="000080"/>
                </a:solidFill>
                <a:prstDash val="solid"/>
              </a:ln>
            </c:spPr>
          </c:marker>
          <c:dLbls>
            <c:delete val="1"/>
          </c:dLbls>
          <c:cat>
            <c:strRef>
              <c:f>Summary!$B$13:$B$24</c:f>
              <c:strCache>
                <c:ptCount val="12"/>
                <c:pt idx="0">
                  <c:v>4.1 - General Requirements</c:v>
                </c:pt>
                <c:pt idx="1">
                  <c:v>4.2 - Establishing and managing the ISMS</c:v>
                </c:pt>
                <c:pt idx="2">
                  <c:v>4.3 - Documentation requirements</c:v>
                </c:pt>
                <c:pt idx="3">
                  <c:v>5.1 - Management Commitment</c:v>
                </c:pt>
                <c:pt idx="4">
                  <c:v>5.2 - Resource Management</c:v>
                </c:pt>
                <c:pt idx="5">
                  <c:v>6 - Internal ISMS Audit</c:v>
                </c:pt>
                <c:pt idx="6">
                  <c:v>7.1 - General</c:v>
                </c:pt>
                <c:pt idx="7">
                  <c:v>7.2 - Review Input</c:v>
                </c:pt>
                <c:pt idx="8">
                  <c:v>7.3 - Review Output</c:v>
                </c:pt>
                <c:pt idx="9">
                  <c:v>8.1 - Continual Improvement</c:v>
                </c:pt>
                <c:pt idx="10">
                  <c:v>8.2 - Corrective action</c:v>
                </c:pt>
                <c:pt idx="11">
                  <c:v>8.3 - Preventive action</c:v>
                </c:pt>
              </c:strCache>
            </c:strRef>
          </c:cat>
          <c:val>
            <c:numRef>
              <c:f>Summary!$E$13:$E$24</c:f>
              <c:numCache>
                <c:formatCode>0%</c:formatCode>
                <c:ptCount val="12"/>
                <c:pt idx="0">
                  <c:v>1</c:v>
                </c:pt>
                <c:pt idx="1">
                  <c:v>0.16666666666666666</c:v>
                </c:pt>
                <c:pt idx="2">
                  <c:v>0.30769230769230771</c:v>
                </c:pt>
                <c:pt idx="3">
                  <c:v>0</c:v>
                </c:pt>
                <c:pt idx="4">
                  <c:v>7.6923076923076927E-2</c:v>
                </c:pt>
                <c:pt idx="5">
                  <c:v>0</c:v>
                </c:pt>
                <c:pt idx="6">
                  <c:v>0</c:v>
                </c:pt>
                <c:pt idx="7">
                  <c:v>0</c:v>
                </c:pt>
                <c:pt idx="8">
                  <c:v>0</c:v>
                </c:pt>
                <c:pt idx="9">
                  <c:v>0</c:v>
                </c:pt>
                <c:pt idx="10">
                  <c:v>0.14285714285714285</c:v>
                </c:pt>
                <c:pt idx="11">
                  <c:v>0</c:v>
                </c:pt>
              </c:numCache>
            </c:numRef>
          </c:val>
          <c:smooth val="1"/>
          <c:extLst>
            <c:ext xmlns:c16="http://schemas.microsoft.com/office/drawing/2014/chart" uri="{C3380CC4-5D6E-409C-BE32-E72D297353CC}">
              <c16:uniqueId val="{00000000-B206-4D3D-8F45-D6A6497BED49}"/>
            </c:ext>
          </c:extLst>
        </c:ser>
        <c:ser>
          <c:idx val="1"/>
          <c:order val="1"/>
          <c:tx>
            <c:strRef>
              <c:f>Summary!$F$12</c:f>
              <c:strCache>
                <c:ptCount val="1"/>
                <c:pt idx="0">
                  <c:v>Goal</c:v>
                </c:pt>
              </c:strCache>
            </c:strRef>
          </c:tx>
          <c:spPr>
            <a:ln w="25400">
              <a:solidFill>
                <a:srgbClr val="FF00FF"/>
              </a:solidFill>
              <a:prstDash val="solid"/>
            </a:ln>
          </c:spPr>
          <c:marker>
            <c:symbol val="none"/>
          </c:marker>
          <c:dLbls>
            <c:delete val="1"/>
          </c:dLbls>
          <c:cat>
            <c:strRef>
              <c:f>Summary!$B$13:$B$24</c:f>
              <c:strCache>
                <c:ptCount val="12"/>
                <c:pt idx="0">
                  <c:v>4.1 - General Requirements</c:v>
                </c:pt>
                <c:pt idx="1">
                  <c:v>4.2 - Establishing and managing the ISMS</c:v>
                </c:pt>
                <c:pt idx="2">
                  <c:v>4.3 - Documentation requirements</c:v>
                </c:pt>
                <c:pt idx="3">
                  <c:v>5.1 - Management Commitment</c:v>
                </c:pt>
                <c:pt idx="4">
                  <c:v>5.2 - Resource Management</c:v>
                </c:pt>
                <c:pt idx="5">
                  <c:v>6 - Internal ISMS Audit</c:v>
                </c:pt>
                <c:pt idx="6">
                  <c:v>7.1 - General</c:v>
                </c:pt>
                <c:pt idx="7">
                  <c:v>7.2 - Review Input</c:v>
                </c:pt>
                <c:pt idx="8">
                  <c:v>7.3 - Review Output</c:v>
                </c:pt>
                <c:pt idx="9">
                  <c:v>8.1 - Continual Improvement</c:v>
                </c:pt>
                <c:pt idx="10">
                  <c:v>8.2 - Corrective action</c:v>
                </c:pt>
                <c:pt idx="11">
                  <c:v>8.3 - Preventive action</c:v>
                </c:pt>
              </c:strCache>
            </c:strRef>
          </c:cat>
          <c:val>
            <c:numRef>
              <c:f>Summary!$F$13:$F$24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1"/>
          <c:extLst>
            <c:ext xmlns:c16="http://schemas.microsoft.com/office/drawing/2014/chart" uri="{C3380CC4-5D6E-409C-BE32-E72D297353CC}">
              <c16:uniqueId val="{00000001-B206-4D3D-8F45-D6A6497BED49}"/>
            </c:ext>
          </c:extLst>
        </c:ser>
        <c:dLbls>
          <c:showLegendKey val="0"/>
          <c:showVal val="1"/>
          <c:showCatName val="0"/>
          <c:showSerName val="0"/>
          <c:showPercent val="0"/>
          <c:showBubbleSize val="0"/>
        </c:dLbls>
        <c:marker val="1"/>
        <c:smooth val="0"/>
        <c:axId val="131162496"/>
        <c:axId val="131164032"/>
      </c:lineChart>
      <c:catAx>
        <c:axId val="13116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lang="en-US" sz="800" b="0" i="0" u="none" strike="noStrike" baseline="0">
                <a:solidFill>
                  <a:srgbClr val="000000"/>
                </a:solidFill>
                <a:latin typeface="Arial"/>
                <a:ea typeface="Arial"/>
                <a:cs typeface="Arial"/>
              </a:defRPr>
            </a:pPr>
            <a:endParaRPr lang="fr-FR"/>
          </a:p>
        </c:txPr>
        <c:crossAx val="131164032"/>
        <c:crosses val="autoZero"/>
        <c:auto val="1"/>
        <c:lblAlgn val="ctr"/>
        <c:lblOffset val="100"/>
        <c:tickLblSkip val="1"/>
        <c:tickMarkSkip val="1"/>
        <c:noMultiLvlLbl val="0"/>
      </c:catAx>
      <c:valAx>
        <c:axId val="131164032"/>
        <c:scaling>
          <c:orientation val="minMax"/>
          <c:max val="1"/>
          <c:min val="0"/>
        </c:scaling>
        <c:delete val="0"/>
        <c:axPos val="l"/>
        <c:majorGridlines>
          <c:spPr>
            <a:ln w="3175">
              <a:solidFill>
                <a:srgbClr val="000000"/>
              </a:solidFill>
              <a:prstDash val="solid"/>
            </a:ln>
          </c:spPr>
        </c:majorGridlines>
        <c:title>
          <c:tx>
            <c:rich>
              <a:bodyPr/>
              <a:lstStyle/>
              <a:p>
                <a:pPr>
                  <a:defRPr lang="en-US" sz="875" b="1" i="0" u="none" strike="noStrike" baseline="0">
                    <a:solidFill>
                      <a:srgbClr val="000000"/>
                    </a:solidFill>
                    <a:latin typeface="Arial"/>
                    <a:ea typeface="Arial"/>
                    <a:cs typeface="Arial"/>
                  </a:defRPr>
                </a:pPr>
                <a:r>
                  <a:rPr lang="en-IN"/>
                  <a:t>In Percent</a:t>
                </a:r>
              </a:p>
            </c:rich>
          </c:tx>
          <c:layout>
            <c:manualLayout>
              <c:xMode val="edge"/>
              <c:yMode val="edge"/>
              <c:x val="2.5600020000015641E-2"/>
              <c:y val="0.3027298953283671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fr-FR"/>
          </a:p>
        </c:txPr>
        <c:crossAx val="1311624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875" b="0" i="0" u="none" strike="noStrike" baseline="0">
          <a:solidFill>
            <a:srgbClr val="000000"/>
          </a:solidFill>
          <a:latin typeface="Arial"/>
          <a:ea typeface="Arial"/>
          <a:cs typeface="Arial"/>
        </a:defRPr>
      </a:pPr>
      <a:endParaRPr lang="fr-FR"/>
    </a:p>
  </c:txPr>
  <c:printSettings>
    <c:headerFooter alignWithMargins="0"/>
    <c:pageMargins b="1" l="0.75000000000000089" r="0.75000000000000089"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900" b="1" i="0" u="none" strike="noStrike" baseline="0">
                <a:solidFill>
                  <a:srgbClr val="000000"/>
                </a:solidFill>
                <a:latin typeface="Arial"/>
                <a:ea typeface="Arial"/>
                <a:cs typeface="Arial"/>
              </a:defRPr>
            </a:pPr>
            <a:r>
              <a:rPr lang="en-IN"/>
              <a:t> ISO 27001:2005 Annexure-A Controls Implementation Status  by Classification in number and percentage</a:t>
            </a:r>
          </a:p>
        </c:rich>
      </c:tx>
      <c:layout>
        <c:manualLayout>
          <c:xMode val="edge"/>
          <c:yMode val="edge"/>
          <c:x val="0.13141046206815604"/>
          <c:y val="3.2663316582914673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4198755819867759"/>
          <c:y val="0.27386934673366836"/>
          <c:w val="0.51762901521968885"/>
          <c:h val="0.32160804020100531"/>
        </c:manualLayout>
      </c:layout>
      <c:pie3DChart>
        <c:varyColors val="1"/>
        <c:ser>
          <c:idx val="0"/>
          <c:order val="0"/>
          <c:tx>
            <c:strRef>
              <c:f>Summary!$B$9</c:f>
              <c:strCache>
                <c:ptCount val="1"/>
                <c:pt idx="0">
                  <c:v>Controls</c:v>
                </c:pt>
              </c:strCache>
            </c:strRef>
          </c:tx>
          <c:spPr>
            <a:solidFill>
              <a:srgbClr val="9999FF"/>
            </a:solidFill>
            <a:ln w="12700">
              <a:solidFill>
                <a:srgbClr val="000000"/>
              </a:solidFill>
              <a:prstDash val="solid"/>
            </a:ln>
          </c:spPr>
          <c:explosion val="10"/>
          <c:dPt>
            <c:idx val="0"/>
            <c:bubble3D val="0"/>
            <c:spPr>
              <a:gradFill rotWithShape="0">
                <a:gsLst>
                  <a:gs pos="0">
                    <a:srgbClr val="99CC00"/>
                  </a:gs>
                  <a:gs pos="100000">
                    <a:srgbClr val="83AF00">
                      <a:gamma/>
                      <a:shade val="85882"/>
                      <a:invGamma/>
                    </a:srgbClr>
                  </a:gs>
                </a:gsLst>
                <a:path path="rect">
                  <a:fillToRect r="100000" b="100000"/>
                </a:path>
              </a:gradFill>
              <a:ln w="12700">
                <a:solidFill>
                  <a:srgbClr val="000000"/>
                </a:solidFill>
                <a:prstDash val="solid"/>
              </a:ln>
            </c:spPr>
            <c:extLst>
              <c:ext xmlns:c16="http://schemas.microsoft.com/office/drawing/2014/chart" uri="{C3380CC4-5D6E-409C-BE32-E72D297353CC}">
                <c16:uniqueId val="{00000000-8216-4D87-BA5B-2E8D6603D3F1}"/>
              </c:ext>
            </c:extLst>
          </c:dPt>
          <c:dPt>
            <c:idx val="1"/>
            <c:bubble3D val="0"/>
            <c:spPr>
              <a:gradFill rotWithShape="0">
                <a:gsLst>
                  <a:gs pos="0">
                    <a:srgbClr val="CCFFCC"/>
                  </a:gs>
                  <a:gs pos="100000">
                    <a:srgbClr val="B6E3B6">
                      <a:gamma/>
                      <a:shade val="89020"/>
                      <a:invGamma/>
                    </a:srgbClr>
                  </a:gs>
                </a:gsLst>
                <a:path path="rect">
                  <a:fillToRect r="100000" b="100000"/>
                </a:path>
              </a:gradFill>
              <a:ln w="12700">
                <a:solidFill>
                  <a:srgbClr val="000000"/>
                </a:solidFill>
                <a:prstDash val="solid"/>
              </a:ln>
            </c:spPr>
            <c:extLst>
              <c:ext xmlns:c16="http://schemas.microsoft.com/office/drawing/2014/chart" uri="{C3380CC4-5D6E-409C-BE32-E72D297353CC}">
                <c16:uniqueId val="{00000001-8216-4D87-BA5B-2E8D6603D3F1}"/>
              </c:ext>
            </c:extLst>
          </c:dPt>
          <c:dPt>
            <c:idx val="2"/>
            <c:bubble3D val="0"/>
            <c:spPr>
              <a:gradFill rotWithShape="0">
                <a:gsLst>
                  <a:gs pos="0">
                    <a:srgbClr val="FFCC99"/>
                  </a:gs>
                  <a:gs pos="100000">
                    <a:srgbClr val="EBBC8D">
                      <a:gamma/>
                      <a:shade val="92157"/>
                      <a:invGamma/>
                    </a:srgbClr>
                  </a:gs>
                </a:gsLst>
                <a:path path="rect">
                  <a:fillToRect r="100000" b="100000"/>
                </a:path>
              </a:gradFill>
              <a:ln w="12700">
                <a:solidFill>
                  <a:srgbClr val="000000"/>
                </a:solidFill>
                <a:prstDash val="solid"/>
              </a:ln>
            </c:spPr>
            <c:extLst>
              <c:ext xmlns:c16="http://schemas.microsoft.com/office/drawing/2014/chart" uri="{C3380CC4-5D6E-409C-BE32-E72D297353CC}">
                <c16:uniqueId val="{00000002-8216-4D87-BA5B-2E8D6603D3F1}"/>
              </c:ext>
            </c:extLst>
          </c:dPt>
          <c:dPt>
            <c:idx val="3"/>
            <c:bubble3D val="0"/>
            <c:spPr>
              <a:gradFill rotWithShape="0">
                <a:gsLst>
                  <a:gs pos="0">
                    <a:srgbClr val="FF0000"/>
                  </a:gs>
                  <a:gs pos="100000">
                    <a:srgbClr val="E30000">
                      <a:gamma/>
                      <a:shade val="89020"/>
                      <a:invGamma/>
                    </a:srgbClr>
                  </a:gs>
                </a:gsLst>
                <a:path path="rect">
                  <a:fillToRect t="100000" r="100000"/>
                </a:path>
              </a:gradFill>
              <a:ln w="12700">
                <a:solidFill>
                  <a:srgbClr val="000000"/>
                </a:solidFill>
                <a:prstDash val="solid"/>
              </a:ln>
            </c:spPr>
            <c:extLst>
              <c:ext xmlns:c16="http://schemas.microsoft.com/office/drawing/2014/chart" uri="{C3380CC4-5D6E-409C-BE32-E72D297353CC}">
                <c16:uniqueId val="{00000003-8216-4D87-BA5B-2E8D6603D3F1}"/>
              </c:ext>
            </c:extLst>
          </c:dPt>
          <c:dPt>
            <c:idx val="4"/>
            <c:bubble3D val="0"/>
            <c:spPr>
              <a:gradFill rotWithShape="0">
                <a:gsLst>
                  <a:gs pos="0">
                    <a:srgbClr val="808080"/>
                  </a:gs>
                  <a:gs pos="100000">
                    <a:srgbClr val="696969">
                      <a:gamma/>
                      <a:shade val="82353"/>
                      <a:invGamma/>
                    </a:srgbClr>
                  </a:gs>
                </a:gsLst>
                <a:path path="rect">
                  <a:fillToRect l="100000" t="100000"/>
                </a:path>
              </a:gradFill>
              <a:ln w="12700">
                <a:solidFill>
                  <a:srgbClr val="000000"/>
                </a:solidFill>
                <a:prstDash val="solid"/>
              </a:ln>
            </c:spPr>
            <c:extLst>
              <c:ext xmlns:c16="http://schemas.microsoft.com/office/drawing/2014/chart" uri="{C3380CC4-5D6E-409C-BE32-E72D297353CC}">
                <c16:uniqueId val="{00000004-8216-4D87-BA5B-2E8D6603D3F1}"/>
              </c:ext>
            </c:extLst>
          </c:dPt>
          <c:dLbls>
            <c:dLbl>
              <c:idx val="0"/>
              <c:layout>
                <c:manualLayout>
                  <c:x val="-2.6783619117768005E-3"/>
                  <c:y val="-8.533006238541811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216-4D87-BA5B-2E8D6603D3F1}"/>
                </c:ext>
              </c:extLst>
            </c:dLbl>
            <c:dLbl>
              <c:idx val="1"/>
              <c:layout>
                <c:manualLayout>
                  <c:x val="7.3229123311931543E-2"/>
                  <c:y val="-8.074677851198265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16-4D87-BA5B-2E8D6603D3F1}"/>
                </c:ext>
              </c:extLst>
            </c:dLbl>
            <c:dLbl>
              <c:idx val="2"/>
              <c:layout>
                <c:manualLayout>
                  <c:x val="0.12274249684978474"/>
                  <c:y val="-3.9116844062834152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16-4D87-BA5B-2E8D6603D3F1}"/>
                </c:ext>
              </c:extLst>
            </c:dLbl>
            <c:dLbl>
              <c:idx val="3"/>
              <c:layout>
                <c:manualLayout>
                  <c:x val="-7.4577915637952574E-2"/>
                  <c:y val="-6.878908980598544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16-4D87-BA5B-2E8D6603D3F1}"/>
                </c:ext>
              </c:extLst>
            </c:dLbl>
            <c:dLbl>
              <c:idx val="4"/>
              <c:layout>
                <c:manualLayout>
                  <c:x val="-7.4677139860703082E-2"/>
                  <c:y val="-6.055658871786754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216-4D87-BA5B-2E8D6603D3F1}"/>
                </c:ext>
              </c:extLst>
            </c:dLbl>
            <c:numFmt formatCode="0%" sourceLinked="0"/>
            <c:spPr>
              <a:noFill/>
              <a:ln w="25400">
                <a:noFill/>
              </a:ln>
            </c:spPr>
            <c:txPr>
              <a:bodyPr/>
              <a:lstStyle/>
              <a:p>
                <a:pPr>
                  <a:defRPr lang="en-US" sz="1000" b="1" i="0" u="none" strike="noStrike" baseline="0">
                    <a:solidFill>
                      <a:srgbClr val="000000"/>
                    </a:solidFill>
                    <a:latin typeface="Arial"/>
                    <a:ea typeface="Arial"/>
                    <a:cs typeface="Arial"/>
                  </a:defRPr>
                </a:pPr>
                <a:endParaRPr lang="fr-FR"/>
              </a:p>
            </c:txPr>
            <c:showLegendKey val="0"/>
            <c:showVal val="1"/>
            <c:showCatName val="0"/>
            <c:showSerName val="0"/>
            <c:showPercent val="1"/>
            <c:showBubbleSize val="0"/>
            <c:showLeaderLines val="1"/>
            <c:extLst>
              <c:ext xmlns:c15="http://schemas.microsoft.com/office/drawing/2012/chart" uri="{CE6537A1-D6FC-4f65-9D91-7224C49458BB}"/>
            </c:extLst>
          </c:dLbls>
          <c:cat>
            <c:strRef>
              <c:f>Summary!$C$8:$G$8</c:f>
              <c:strCache>
                <c:ptCount val="5"/>
                <c:pt idx="0">
                  <c:v>Controls documented and implemented</c:v>
                </c:pt>
                <c:pt idx="1">
                  <c:v>Controls implemented must be documented</c:v>
                </c:pt>
                <c:pt idx="2">
                  <c:v>Controls implemented not comply with standards, needs to redesign</c:v>
                </c:pt>
                <c:pt idx="3">
                  <c:v>Control not implemented &amp; documented</c:v>
                </c:pt>
                <c:pt idx="4">
                  <c:v>Controls not applicable</c:v>
                </c:pt>
              </c:strCache>
            </c:strRef>
          </c:cat>
          <c:val>
            <c:numRef>
              <c:f>Summary!$C$9:$G$9</c:f>
              <c:numCache>
                <c:formatCode>General</c:formatCode>
                <c:ptCount val="5"/>
                <c:pt idx="0">
                  <c:v>128</c:v>
                </c:pt>
                <c:pt idx="1">
                  <c:v>1</c:v>
                </c:pt>
                <c:pt idx="2">
                  <c:v>2</c:v>
                </c:pt>
                <c:pt idx="3">
                  <c:v>1</c:v>
                </c:pt>
                <c:pt idx="4">
                  <c:v>1</c:v>
                </c:pt>
              </c:numCache>
            </c:numRef>
          </c:val>
          <c:extLst>
            <c:ext xmlns:c16="http://schemas.microsoft.com/office/drawing/2014/chart" uri="{C3380CC4-5D6E-409C-BE32-E72D297353CC}">
              <c16:uniqueId val="{00000005-8216-4D87-BA5B-2E8D6603D3F1}"/>
            </c:ext>
          </c:extLst>
        </c:ser>
        <c:dLbls>
          <c:showLegendKey val="0"/>
          <c:showVal val="1"/>
          <c:showCatName val="0"/>
          <c:showSerName val="0"/>
          <c:showPercent val="1"/>
          <c:showBubbleSize val="0"/>
          <c:showLeaderLines val="1"/>
        </c:dLbls>
      </c:pie3DChart>
      <c:spPr>
        <a:noFill/>
        <a:ln w="25400">
          <a:noFill/>
        </a:ln>
      </c:spPr>
    </c:plotArea>
    <c:legend>
      <c:legendPos val="b"/>
      <c:layout>
        <c:manualLayout>
          <c:xMode val="edge"/>
          <c:yMode val="edge"/>
          <c:x val="0.18429516021753609"/>
          <c:y val="0.72361809045226133"/>
          <c:w val="0.63141124457138464"/>
          <c:h val="0.25879396984924674"/>
        </c:manualLayout>
      </c:layout>
      <c:overlay val="0"/>
      <c:spPr>
        <a:solidFill>
          <a:srgbClr val="FFFFFF"/>
        </a:solidFill>
        <a:ln w="3175">
          <a:solidFill>
            <a:srgbClr val="000000"/>
          </a:solidFill>
          <a:prstDash val="solid"/>
        </a:ln>
      </c:spPr>
      <c:txPr>
        <a:bodyPr/>
        <a:lstStyle/>
        <a:p>
          <a:pPr>
            <a:defRPr lang="en-US" sz="805"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1" l="0.75000000000000089" r="0.75000000000000089" t="1" header="0.5" footer="0.5"/>
    <c:pageSetup paperSize="9" orientation="landscape" horizont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900" b="1" i="0" u="none" strike="noStrike" baseline="0">
                <a:solidFill>
                  <a:srgbClr val="000000"/>
                </a:solidFill>
                <a:latin typeface="Arial"/>
                <a:ea typeface="Arial"/>
                <a:cs typeface="Arial"/>
              </a:defRPr>
            </a:pPr>
            <a:r>
              <a:rPr lang="en-IN"/>
              <a:t>Status :- Process Implementation comply with ISO 27001:2005 standard and documented</a:t>
            </a:r>
          </a:p>
        </c:rich>
      </c:tx>
      <c:layout>
        <c:manualLayout>
          <c:xMode val="edge"/>
          <c:yMode val="edge"/>
          <c:x val="0.10559006211180126"/>
          <c:y val="3.2828363785224843E-2"/>
        </c:manualLayout>
      </c:layout>
      <c:overlay val="0"/>
      <c:spPr>
        <a:noFill/>
        <a:ln w="25400">
          <a:noFill/>
        </a:ln>
      </c:spPr>
    </c:title>
    <c:autoTitleDeleted val="0"/>
    <c:plotArea>
      <c:layout>
        <c:manualLayout>
          <c:layoutTarget val="inner"/>
          <c:xMode val="edge"/>
          <c:yMode val="edge"/>
          <c:x val="0.11645962732919245"/>
          <c:y val="0.15656604266799551"/>
          <c:w val="0.68944099378881984"/>
          <c:h val="0.60353684189759349"/>
        </c:manualLayout>
      </c:layout>
      <c:lineChart>
        <c:grouping val="standard"/>
        <c:varyColors val="0"/>
        <c:ser>
          <c:idx val="0"/>
          <c:order val="0"/>
          <c:tx>
            <c:strRef>
              <c:f>Summary!$D$43</c:f>
              <c:strCache>
                <c:ptCount val="1"/>
                <c:pt idx="0">
                  <c:v>Compliance %</c:v>
                </c:pt>
              </c:strCache>
            </c:strRef>
          </c:tx>
          <c:spPr>
            <a:ln w="25400">
              <a:solidFill>
                <a:srgbClr val="000080"/>
              </a:solidFill>
              <a:prstDash val="solid"/>
            </a:ln>
          </c:spPr>
          <c:marker>
            <c:symbol val="diamond"/>
            <c:size val="7"/>
            <c:spPr>
              <a:solidFill>
                <a:srgbClr val="000080"/>
              </a:solidFill>
              <a:ln>
                <a:solidFill>
                  <a:srgbClr val="000080"/>
                </a:solidFill>
                <a:prstDash val="solid"/>
              </a:ln>
            </c:spPr>
          </c:marker>
          <c:cat>
            <c:strRef>
              <c:f>Summary!$B$44:$B$51</c:f>
              <c:strCache>
                <c:ptCount val="8"/>
                <c:pt idx="0">
                  <c:v>Administration</c:v>
                </c:pt>
                <c:pt idx="1">
                  <c:v>CISO</c:v>
                </c:pt>
                <c:pt idx="2">
                  <c:v>Finance</c:v>
                </c:pt>
                <c:pt idx="3">
                  <c:v>HR</c:v>
                </c:pt>
                <c:pt idx="4">
                  <c:v>IT</c:v>
                </c:pt>
                <c:pt idx="5">
                  <c:v>S/W</c:v>
                </c:pt>
                <c:pt idx="6">
                  <c:v>Top Management</c:v>
                </c:pt>
                <c:pt idx="7">
                  <c:v>Training</c:v>
                </c:pt>
              </c:strCache>
            </c:strRef>
          </c:cat>
          <c:val>
            <c:numRef>
              <c:f>Summary!$D$44:$D$51</c:f>
              <c:numCache>
                <c:formatCode>0%</c:formatCode>
                <c:ptCount val="8"/>
                <c:pt idx="0">
                  <c:v>1</c:v>
                </c:pt>
                <c:pt idx="1">
                  <c:v>0.96969696969696972</c:v>
                </c:pt>
                <c:pt idx="2">
                  <c:v>1</c:v>
                </c:pt>
                <c:pt idx="3">
                  <c:v>0.88888888888888884</c:v>
                </c:pt>
                <c:pt idx="4">
                  <c:v>1</c:v>
                </c:pt>
                <c:pt idx="5">
                  <c:v>1</c:v>
                </c:pt>
                <c:pt idx="6">
                  <c:v>0.5</c:v>
                </c:pt>
                <c:pt idx="7">
                  <c:v>1</c:v>
                </c:pt>
              </c:numCache>
            </c:numRef>
          </c:val>
          <c:smooth val="1"/>
          <c:extLst>
            <c:ext xmlns:c16="http://schemas.microsoft.com/office/drawing/2014/chart" uri="{C3380CC4-5D6E-409C-BE32-E72D297353CC}">
              <c16:uniqueId val="{00000000-ED54-4A1D-A9C6-2983803535D8}"/>
            </c:ext>
          </c:extLst>
        </c:ser>
        <c:ser>
          <c:idx val="1"/>
          <c:order val="1"/>
          <c:tx>
            <c:strRef>
              <c:f>Summary!$E$43</c:f>
              <c:strCache>
                <c:ptCount val="1"/>
                <c:pt idx="0">
                  <c:v>Goal</c:v>
                </c:pt>
              </c:strCache>
            </c:strRef>
          </c:tx>
          <c:spPr>
            <a:ln w="25400">
              <a:solidFill>
                <a:srgbClr val="FF00FF"/>
              </a:solidFill>
              <a:prstDash val="solid"/>
            </a:ln>
          </c:spPr>
          <c:marker>
            <c:symbol val="none"/>
          </c:marker>
          <c:cat>
            <c:strRef>
              <c:f>Summary!$B$44:$B$51</c:f>
              <c:strCache>
                <c:ptCount val="8"/>
                <c:pt idx="0">
                  <c:v>Administration</c:v>
                </c:pt>
                <c:pt idx="1">
                  <c:v>CISO</c:v>
                </c:pt>
                <c:pt idx="2">
                  <c:v>Finance</c:v>
                </c:pt>
                <c:pt idx="3">
                  <c:v>HR</c:v>
                </c:pt>
                <c:pt idx="4">
                  <c:v>IT</c:v>
                </c:pt>
                <c:pt idx="5">
                  <c:v>S/W</c:v>
                </c:pt>
                <c:pt idx="6">
                  <c:v>Top Management</c:v>
                </c:pt>
                <c:pt idx="7">
                  <c:v>Training</c:v>
                </c:pt>
              </c:strCache>
            </c:strRef>
          </c:cat>
          <c:val>
            <c:numRef>
              <c:f>Summary!$E$44:$E$51</c:f>
              <c:numCache>
                <c:formatCode>0.00%</c:formatCode>
                <c:ptCount val="8"/>
                <c:pt idx="0">
                  <c:v>1</c:v>
                </c:pt>
                <c:pt idx="1">
                  <c:v>1</c:v>
                </c:pt>
                <c:pt idx="2">
                  <c:v>1</c:v>
                </c:pt>
                <c:pt idx="3">
                  <c:v>1</c:v>
                </c:pt>
                <c:pt idx="4">
                  <c:v>1</c:v>
                </c:pt>
                <c:pt idx="5">
                  <c:v>1</c:v>
                </c:pt>
                <c:pt idx="6">
                  <c:v>1</c:v>
                </c:pt>
                <c:pt idx="7">
                  <c:v>1</c:v>
                </c:pt>
              </c:numCache>
            </c:numRef>
          </c:val>
          <c:smooth val="1"/>
          <c:extLst>
            <c:ext xmlns:c16="http://schemas.microsoft.com/office/drawing/2014/chart" uri="{C3380CC4-5D6E-409C-BE32-E72D297353CC}">
              <c16:uniqueId val="{00000001-ED54-4A1D-A9C6-2983803535D8}"/>
            </c:ext>
          </c:extLst>
        </c:ser>
        <c:dLbls>
          <c:showLegendKey val="0"/>
          <c:showVal val="0"/>
          <c:showCatName val="0"/>
          <c:showSerName val="0"/>
          <c:showPercent val="0"/>
          <c:showBubbleSize val="0"/>
        </c:dLbls>
        <c:marker val="1"/>
        <c:smooth val="0"/>
        <c:axId val="130374272"/>
        <c:axId val="130396544"/>
      </c:lineChart>
      <c:catAx>
        <c:axId val="130374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lang="en-US" sz="800" b="0" i="0" u="none" strike="noStrike" baseline="0">
                <a:solidFill>
                  <a:srgbClr val="000000"/>
                </a:solidFill>
                <a:latin typeface="Arial"/>
                <a:ea typeface="Arial"/>
                <a:cs typeface="Arial"/>
              </a:defRPr>
            </a:pPr>
            <a:endParaRPr lang="fr-FR"/>
          </a:p>
        </c:txPr>
        <c:crossAx val="130396544"/>
        <c:crosses val="autoZero"/>
        <c:auto val="1"/>
        <c:lblAlgn val="ctr"/>
        <c:lblOffset val="100"/>
        <c:tickLblSkip val="1"/>
        <c:tickMarkSkip val="1"/>
        <c:noMultiLvlLbl val="0"/>
      </c:catAx>
      <c:valAx>
        <c:axId val="130396544"/>
        <c:scaling>
          <c:orientation val="minMax"/>
          <c:max val="1"/>
          <c:min val="0"/>
        </c:scaling>
        <c:delete val="0"/>
        <c:axPos val="l"/>
        <c:majorGridlines>
          <c:spPr>
            <a:ln w="3175">
              <a:solidFill>
                <a:srgbClr val="000000"/>
              </a:solidFill>
              <a:prstDash val="solid"/>
            </a:ln>
          </c:spPr>
        </c:majorGridlines>
        <c:title>
          <c:tx>
            <c:rich>
              <a:bodyPr/>
              <a:lstStyle/>
              <a:p>
                <a:pPr>
                  <a:defRPr lang="en-US" sz="800" b="0" i="0" u="none" strike="noStrike" baseline="0">
                    <a:solidFill>
                      <a:srgbClr val="000000"/>
                    </a:solidFill>
                    <a:latin typeface="Arial"/>
                    <a:ea typeface="Arial"/>
                    <a:cs typeface="Arial"/>
                  </a:defRPr>
                </a:pPr>
                <a:r>
                  <a:rPr lang="en-IN"/>
                  <a:t>Compliance percentage</a:t>
                </a:r>
              </a:p>
            </c:rich>
          </c:tx>
          <c:layout>
            <c:manualLayout>
              <c:xMode val="edge"/>
              <c:yMode val="edge"/>
              <c:x val="2.4844720496894412E-2"/>
              <c:y val="0.3106068265832808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fr-FR"/>
          </a:p>
        </c:txPr>
        <c:crossAx val="130374272"/>
        <c:crosses val="autoZero"/>
        <c:crossBetween val="between"/>
      </c:valAx>
      <c:spPr>
        <a:solidFill>
          <a:srgbClr val="C0C0C0"/>
        </a:solidFill>
        <a:ln w="12700">
          <a:solidFill>
            <a:srgbClr val="808080"/>
          </a:solidFill>
          <a:prstDash val="solid"/>
        </a:ln>
      </c:spPr>
    </c:plotArea>
    <c:legend>
      <c:legendPos val="r"/>
      <c:layout>
        <c:manualLayout>
          <c:xMode val="edge"/>
          <c:yMode val="edge"/>
          <c:x val="0.82298136645962761"/>
          <c:y val="0.40909191793895522"/>
          <c:w val="0.16459627329192567"/>
          <c:h val="9.8485091355674431E-2"/>
        </c:manualLayout>
      </c:layout>
      <c:overlay val="0"/>
      <c:spPr>
        <a:solidFill>
          <a:srgbClr val="FFFFFF"/>
        </a:solidFill>
        <a:ln w="3175">
          <a:solidFill>
            <a:srgbClr val="000000"/>
          </a:solidFill>
          <a:prstDash val="solid"/>
        </a:ln>
      </c:spPr>
      <c:txPr>
        <a:bodyPr/>
        <a:lstStyle/>
        <a:p>
          <a:pPr>
            <a:defRPr lang="en-US" sz="73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1" l="0.75000000000000089" r="0.75000000000000089"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900" b="1" i="0" u="none" strike="noStrike" baseline="0">
                <a:solidFill>
                  <a:srgbClr val="000000"/>
                </a:solidFill>
                <a:latin typeface="Arial"/>
                <a:ea typeface="Arial"/>
                <a:cs typeface="Arial"/>
              </a:defRPr>
            </a:pPr>
            <a:r>
              <a:rPr lang="en-IN"/>
              <a:t>Annexure - A Controls Implementation Status by Domain</a:t>
            </a:r>
          </a:p>
        </c:rich>
      </c:tx>
      <c:layout>
        <c:manualLayout>
          <c:xMode val="edge"/>
          <c:yMode val="edge"/>
          <c:x val="0.24842805441119836"/>
          <c:y val="3.291139240506339E-2"/>
        </c:manualLayout>
      </c:layout>
      <c:overlay val="0"/>
      <c:spPr>
        <a:noFill/>
        <a:ln w="25400">
          <a:noFill/>
        </a:ln>
      </c:spPr>
    </c:title>
    <c:autoTitleDeleted val="0"/>
    <c:plotArea>
      <c:layout>
        <c:manualLayout>
          <c:layoutTarget val="inner"/>
          <c:xMode val="edge"/>
          <c:yMode val="edge"/>
          <c:x val="9.4339767497923249E-2"/>
          <c:y val="0.15949367088607627"/>
          <c:w val="0.68239098490164396"/>
          <c:h val="0.52911392405063196"/>
        </c:manualLayout>
      </c:layout>
      <c:barChart>
        <c:barDir val="col"/>
        <c:grouping val="clustered"/>
        <c:varyColors val="0"/>
        <c:ser>
          <c:idx val="1"/>
          <c:order val="0"/>
          <c:tx>
            <c:strRef>
              <c:f>Summary!$E$28</c:f>
              <c:strCache>
                <c:ptCount val="1"/>
                <c:pt idx="0">
                  <c:v>Compliance %</c:v>
                </c:pt>
              </c:strCache>
            </c:strRef>
          </c:tx>
          <c:spPr>
            <a:gradFill rotWithShape="0">
              <a:gsLst>
                <a:gs pos="0">
                  <a:srgbClr val="47182F">
                    <a:gamma/>
                    <a:shade val="46275"/>
                    <a:invGamma/>
                  </a:srgbClr>
                </a:gs>
                <a:gs pos="50000">
                  <a:srgbClr val="993366"/>
                </a:gs>
                <a:gs pos="100000">
                  <a:srgbClr val="47182F">
                    <a:gamma/>
                    <a:shade val="46275"/>
                    <a:invGamma/>
                  </a:srgbClr>
                </a:gs>
              </a:gsLst>
              <a:lin ang="0" scaled="1"/>
            </a:gradFill>
            <a:ln w="12700">
              <a:solidFill>
                <a:srgbClr val="000000"/>
              </a:solidFill>
              <a:prstDash val="solid"/>
            </a:ln>
          </c:spPr>
          <c:invertIfNegative val="0"/>
          <c:cat>
            <c:strRef>
              <c:f>Summary!$B$29:$B$39</c:f>
              <c:strCache>
                <c:ptCount val="11"/>
                <c:pt idx="0">
                  <c:v>Security Policy</c:v>
                </c:pt>
                <c:pt idx="1">
                  <c:v>Organization of information security</c:v>
                </c:pt>
                <c:pt idx="2">
                  <c:v>Asset Management</c:v>
                </c:pt>
                <c:pt idx="3">
                  <c:v>Human resources security</c:v>
                </c:pt>
                <c:pt idx="4">
                  <c:v>Physical and environmental security</c:v>
                </c:pt>
                <c:pt idx="5">
                  <c:v>Communications and operations management</c:v>
                </c:pt>
                <c:pt idx="6">
                  <c:v>Access Control</c:v>
                </c:pt>
                <c:pt idx="7">
                  <c:v>Information systems acquisition, development and maintenance</c:v>
                </c:pt>
                <c:pt idx="8">
                  <c:v>Information security incident management</c:v>
                </c:pt>
                <c:pt idx="9">
                  <c:v>Business continuity management</c:v>
                </c:pt>
                <c:pt idx="10">
                  <c:v>Compliance</c:v>
                </c:pt>
              </c:strCache>
            </c:strRef>
          </c:cat>
          <c:val>
            <c:numRef>
              <c:f>Summary!$E$29:$E$39</c:f>
              <c:numCache>
                <c:formatCode>0%</c:formatCode>
                <c:ptCount val="11"/>
                <c:pt idx="0">
                  <c:v>0.5</c:v>
                </c:pt>
                <c:pt idx="1">
                  <c:v>0.63636363636363635</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D836-4C53-820B-150036D75666}"/>
            </c:ext>
          </c:extLst>
        </c:ser>
        <c:dLbls>
          <c:showLegendKey val="0"/>
          <c:showVal val="0"/>
          <c:showCatName val="0"/>
          <c:showSerName val="0"/>
          <c:showPercent val="0"/>
          <c:showBubbleSize val="0"/>
        </c:dLbls>
        <c:gapWidth val="150"/>
        <c:axId val="131291008"/>
        <c:axId val="131301376"/>
      </c:barChart>
      <c:lineChart>
        <c:grouping val="standard"/>
        <c:varyColors val="0"/>
        <c:ser>
          <c:idx val="0"/>
          <c:order val="1"/>
          <c:tx>
            <c:strRef>
              <c:f>Summary!$F$28</c:f>
              <c:strCache>
                <c:ptCount val="1"/>
                <c:pt idx="0">
                  <c:v>Goal</c:v>
                </c:pt>
              </c:strCache>
            </c:strRef>
          </c:tx>
          <c:spPr>
            <a:ln w="12700">
              <a:solidFill>
                <a:srgbClr val="00FF00"/>
              </a:solidFill>
              <a:prstDash val="solid"/>
            </a:ln>
          </c:spPr>
          <c:marker>
            <c:symbol val="diamond"/>
            <c:size val="5"/>
            <c:spPr>
              <a:solidFill>
                <a:srgbClr val="000080"/>
              </a:solidFill>
              <a:ln>
                <a:solidFill>
                  <a:srgbClr val="000080"/>
                </a:solidFill>
                <a:prstDash val="solid"/>
              </a:ln>
            </c:spPr>
          </c:marker>
          <c:cat>
            <c:strRef>
              <c:f>Summary!$B$29:$B$39</c:f>
              <c:strCache>
                <c:ptCount val="11"/>
                <c:pt idx="0">
                  <c:v>Security Policy</c:v>
                </c:pt>
                <c:pt idx="1">
                  <c:v>Organization of information security</c:v>
                </c:pt>
                <c:pt idx="2">
                  <c:v>Asset Management</c:v>
                </c:pt>
                <c:pt idx="3">
                  <c:v>Human resources security</c:v>
                </c:pt>
                <c:pt idx="4">
                  <c:v>Physical and environmental security</c:v>
                </c:pt>
                <c:pt idx="5">
                  <c:v>Communications and operations management</c:v>
                </c:pt>
                <c:pt idx="6">
                  <c:v>Access Control</c:v>
                </c:pt>
                <c:pt idx="7">
                  <c:v>Information systems acquisition, development and maintenance</c:v>
                </c:pt>
                <c:pt idx="8">
                  <c:v>Information security incident management</c:v>
                </c:pt>
                <c:pt idx="9">
                  <c:v>Business continuity management</c:v>
                </c:pt>
                <c:pt idx="10">
                  <c:v>Compliance</c:v>
                </c:pt>
              </c:strCache>
            </c:strRef>
          </c:cat>
          <c:val>
            <c:numRef>
              <c:f>Summary!$F$29:$F$39</c:f>
              <c:numCache>
                <c:formatCode>0%</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1-D836-4C53-820B-150036D75666}"/>
            </c:ext>
          </c:extLst>
        </c:ser>
        <c:dLbls>
          <c:showLegendKey val="0"/>
          <c:showVal val="0"/>
          <c:showCatName val="0"/>
          <c:showSerName val="0"/>
          <c:showPercent val="0"/>
          <c:showBubbleSize val="0"/>
        </c:dLbls>
        <c:marker val="1"/>
        <c:smooth val="0"/>
        <c:axId val="131302912"/>
        <c:axId val="131304448"/>
      </c:lineChart>
      <c:catAx>
        <c:axId val="1312910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lang="en-US" sz="1000" b="0" i="0" u="none" strike="noStrike" baseline="0">
                <a:solidFill>
                  <a:srgbClr val="000000"/>
                </a:solidFill>
                <a:latin typeface="Arial"/>
                <a:ea typeface="Arial"/>
                <a:cs typeface="Arial"/>
              </a:defRPr>
            </a:pPr>
            <a:endParaRPr lang="fr-FR"/>
          </a:p>
        </c:txPr>
        <c:crossAx val="131301376"/>
        <c:crosses val="autoZero"/>
        <c:auto val="0"/>
        <c:lblAlgn val="ctr"/>
        <c:lblOffset val="100"/>
        <c:tickLblSkip val="1"/>
        <c:tickMarkSkip val="1"/>
        <c:noMultiLvlLbl val="0"/>
      </c:catAx>
      <c:valAx>
        <c:axId val="131301376"/>
        <c:scaling>
          <c:orientation val="minMax"/>
        </c:scaling>
        <c:delete val="0"/>
        <c:axPos val="l"/>
        <c:numFmt formatCode="0%" sourceLinked="1"/>
        <c:majorTickMark val="cross"/>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fr-FR"/>
          </a:p>
        </c:txPr>
        <c:crossAx val="131291008"/>
        <c:crosses val="autoZero"/>
        <c:crossBetween val="between"/>
      </c:valAx>
      <c:catAx>
        <c:axId val="131302912"/>
        <c:scaling>
          <c:orientation val="minMax"/>
        </c:scaling>
        <c:delete val="1"/>
        <c:axPos val="b"/>
        <c:numFmt formatCode="General" sourceLinked="1"/>
        <c:majorTickMark val="out"/>
        <c:minorTickMark val="none"/>
        <c:tickLblPos val="nextTo"/>
        <c:crossAx val="131304448"/>
        <c:crosses val="autoZero"/>
        <c:auto val="0"/>
        <c:lblAlgn val="ctr"/>
        <c:lblOffset val="100"/>
        <c:noMultiLvlLbl val="0"/>
      </c:catAx>
      <c:valAx>
        <c:axId val="131304448"/>
        <c:scaling>
          <c:orientation val="minMax"/>
        </c:scaling>
        <c:delete val="1"/>
        <c:axPos val="l"/>
        <c:numFmt formatCode="0%" sourceLinked="1"/>
        <c:majorTickMark val="out"/>
        <c:minorTickMark val="none"/>
        <c:tickLblPos val="nextTo"/>
        <c:crossAx val="131302912"/>
        <c:crosses val="autoZero"/>
        <c:crossBetween val="between"/>
      </c:valAx>
      <c:spPr>
        <a:solidFill>
          <a:srgbClr val="C0C0C0"/>
        </a:solidFill>
        <a:ln w="12700">
          <a:solidFill>
            <a:srgbClr val="808080"/>
          </a:solidFill>
          <a:prstDash val="solid"/>
        </a:ln>
      </c:spPr>
    </c:plotArea>
    <c:legend>
      <c:legendPos val="r"/>
      <c:layout>
        <c:manualLayout>
          <c:xMode val="edge"/>
          <c:yMode val="edge"/>
          <c:x val="0.79402637644085461"/>
          <c:y val="0.36962025316455766"/>
          <c:w val="0.19339652337074267"/>
          <c:h val="0.10886075949367106"/>
        </c:manualLayout>
      </c:layout>
      <c:overlay val="0"/>
      <c:spPr>
        <a:solidFill>
          <a:srgbClr val="FFFFFF"/>
        </a:solidFill>
        <a:ln w="3175">
          <a:solidFill>
            <a:srgbClr val="000000"/>
          </a:solidFill>
          <a:prstDash val="solid"/>
        </a:ln>
      </c:spPr>
      <c:txPr>
        <a:bodyPr/>
        <a:lstStyle/>
        <a:p>
          <a:pPr>
            <a:defRPr lang="en-US" sz="92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1" l="0.75000000000000089" r="0.75000000000000089"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28575</xdr:rowOff>
    </xdr:from>
    <xdr:to>
      <xdr:col>9</xdr:col>
      <xdr:colOff>552450</xdr:colOff>
      <xdr:row>19</xdr:row>
      <xdr:rowOff>38100</xdr:rowOff>
    </xdr:to>
    <xdr:graphicFrame macro="">
      <xdr:nvGraphicFramePr>
        <xdr:cNvPr id="8193" name="Chart 1">
          <a:extLst>
            <a:ext uri="{FF2B5EF4-FFF2-40B4-BE49-F238E27FC236}">
              <a16:creationId xmlns:a16="http://schemas.microsoft.com/office/drawing/2014/main" id="{00000000-0008-0000-02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0</xdr:row>
      <xdr:rowOff>66675</xdr:rowOff>
    </xdr:from>
    <xdr:to>
      <xdr:col>20</xdr:col>
      <xdr:colOff>95250</xdr:colOff>
      <xdr:row>19</xdr:row>
      <xdr:rowOff>0</xdr:rowOff>
    </xdr:to>
    <xdr:graphicFrame macro="">
      <xdr:nvGraphicFramePr>
        <xdr:cNvPr id="8194" name="Chart 2">
          <a:extLst>
            <a:ext uri="{FF2B5EF4-FFF2-40B4-BE49-F238E27FC236}">
              <a16:creationId xmlns:a16="http://schemas.microsoft.com/office/drawing/2014/main" id="{00000000-0008-0000-02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19</xdr:row>
      <xdr:rowOff>114300</xdr:rowOff>
    </xdr:from>
    <xdr:to>
      <xdr:col>9</xdr:col>
      <xdr:colOff>542925</xdr:colOff>
      <xdr:row>43</xdr:row>
      <xdr:rowOff>66675</xdr:rowOff>
    </xdr:to>
    <xdr:graphicFrame macro="">
      <xdr:nvGraphicFramePr>
        <xdr:cNvPr id="8195" name="Chart 3">
          <a:extLst>
            <a:ext uri="{FF2B5EF4-FFF2-40B4-BE49-F238E27FC236}">
              <a16:creationId xmlns:a16="http://schemas.microsoft.com/office/drawing/2014/main" id="{00000000-0008-0000-0200-000003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44</xdr:row>
      <xdr:rowOff>9525</xdr:rowOff>
    </xdr:from>
    <xdr:to>
      <xdr:col>9</xdr:col>
      <xdr:colOff>533400</xdr:colOff>
      <xdr:row>67</xdr:row>
      <xdr:rowOff>76200</xdr:rowOff>
    </xdr:to>
    <xdr:graphicFrame macro="">
      <xdr:nvGraphicFramePr>
        <xdr:cNvPr id="8196" name="Chart 4">
          <a:extLst>
            <a:ext uri="{FF2B5EF4-FFF2-40B4-BE49-F238E27FC236}">
              <a16:creationId xmlns:a16="http://schemas.microsoft.com/office/drawing/2014/main" id="{00000000-0008-0000-0200-000004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19</xdr:row>
      <xdr:rowOff>123825</xdr:rowOff>
    </xdr:from>
    <xdr:to>
      <xdr:col>20</xdr:col>
      <xdr:colOff>76200</xdr:colOff>
      <xdr:row>43</xdr:row>
      <xdr:rowOff>9525</xdr:rowOff>
    </xdr:to>
    <xdr:graphicFrame macro="">
      <xdr:nvGraphicFramePr>
        <xdr:cNvPr id="8197" name="Chart 5">
          <a:extLst>
            <a:ext uri="{FF2B5EF4-FFF2-40B4-BE49-F238E27FC236}">
              <a16:creationId xmlns:a16="http://schemas.microsoft.com/office/drawing/2014/main" id="{00000000-0008-0000-0200-000005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76200</xdr:colOff>
      <xdr:row>44</xdr:row>
      <xdr:rowOff>9525</xdr:rowOff>
    </xdr:from>
    <xdr:to>
      <xdr:col>20</xdr:col>
      <xdr:colOff>38100</xdr:colOff>
      <xdr:row>67</xdr:row>
      <xdr:rowOff>47625</xdr:rowOff>
    </xdr:to>
    <xdr:graphicFrame macro="">
      <xdr:nvGraphicFramePr>
        <xdr:cNvPr id="8198" name="Chart 6">
          <a:extLst>
            <a:ext uri="{FF2B5EF4-FFF2-40B4-BE49-F238E27FC236}">
              <a16:creationId xmlns:a16="http://schemas.microsoft.com/office/drawing/2014/main" id="{00000000-0008-0000-0200-000006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45"/>
  <sheetViews>
    <sheetView tabSelected="1" zoomScale="85" workbookViewId="0">
      <pane xSplit="4" ySplit="2" topLeftCell="E3" activePane="bottomRight" state="frozen"/>
      <selection pane="topRight" activeCell="E1" sqref="E1"/>
      <selection pane="bottomLeft" activeCell="A3" sqref="A3"/>
      <selection pane="bottomRight" activeCell="O11" sqref="O11"/>
    </sheetView>
  </sheetViews>
  <sheetFormatPr baseColWidth="10" defaultColWidth="9.140625" defaultRowHeight="12.75"/>
  <cols>
    <col min="1" max="1" width="1.42578125" style="1" customWidth="1"/>
    <col min="2" max="2" width="12.42578125" style="60" customWidth="1"/>
    <col min="3" max="3" width="56.7109375" style="21" customWidth="1"/>
    <col min="4" max="4" width="18.85546875" style="83" customWidth="1"/>
    <col min="5" max="5" width="42.42578125" style="76" customWidth="1"/>
    <col min="6" max="6" width="44.5703125" style="76" customWidth="1"/>
    <col min="7" max="7" width="41.140625" style="76" customWidth="1"/>
    <col min="8" max="16384" width="9.140625" style="1"/>
  </cols>
  <sheetData>
    <row r="1" spans="2:7" s="115" customFormat="1" ht="24.95" customHeight="1" thickBot="1">
      <c r="B1" s="116" t="s">
        <v>862</v>
      </c>
      <c r="C1" s="116"/>
      <c r="D1" s="117"/>
      <c r="E1" s="118"/>
      <c r="F1" s="119"/>
      <c r="G1" s="119"/>
    </row>
    <row r="2" spans="2:7" s="2" customFormat="1" ht="35.25" customHeight="1">
      <c r="B2" s="120" t="s">
        <v>604</v>
      </c>
      <c r="C2" s="121" t="s">
        <v>744</v>
      </c>
      <c r="D2" s="122" t="s">
        <v>762</v>
      </c>
      <c r="E2" s="123" t="s">
        <v>601</v>
      </c>
      <c r="F2" s="123" t="s">
        <v>602</v>
      </c>
      <c r="G2" s="123" t="s">
        <v>614</v>
      </c>
    </row>
    <row r="3" spans="2:7" s="5" customFormat="1">
      <c r="B3" s="52">
        <v>4</v>
      </c>
      <c r="C3" s="53" t="s">
        <v>814</v>
      </c>
      <c r="D3" s="78"/>
      <c r="E3" s="75"/>
      <c r="F3" s="75"/>
      <c r="G3" s="75"/>
    </row>
    <row r="4" spans="2:7" s="14" customFormat="1">
      <c r="B4" s="54">
        <v>4.0999999999999996</v>
      </c>
      <c r="C4" s="55" t="s">
        <v>747</v>
      </c>
      <c r="D4" s="79"/>
      <c r="E4" s="75"/>
      <c r="F4" s="75"/>
      <c r="G4" s="75"/>
    </row>
    <row r="5" spans="2:7" ht="25.5">
      <c r="B5" s="56">
        <v>4.0999999999999996</v>
      </c>
      <c r="C5" s="8" t="s">
        <v>215</v>
      </c>
      <c r="D5" s="80" t="s">
        <v>605</v>
      </c>
      <c r="E5" s="75"/>
      <c r="F5" s="75"/>
      <c r="G5" s="75"/>
    </row>
    <row r="6" spans="2:7" s="14" customFormat="1">
      <c r="B6" s="54">
        <v>4.2</v>
      </c>
      <c r="C6" s="55" t="s">
        <v>746</v>
      </c>
      <c r="D6" s="79"/>
      <c r="E6" s="75"/>
      <c r="F6" s="75"/>
      <c r="G6" s="75"/>
    </row>
    <row r="7" spans="2:7" s="22" customFormat="1">
      <c r="B7" s="54" t="s">
        <v>815</v>
      </c>
      <c r="C7" s="57" t="s">
        <v>816</v>
      </c>
      <c r="D7" s="81"/>
      <c r="E7" s="75"/>
      <c r="F7" s="75"/>
      <c r="G7" s="75"/>
    </row>
    <row r="8" spans="2:7">
      <c r="B8" s="58" t="s">
        <v>748</v>
      </c>
      <c r="C8" s="6" t="s">
        <v>459</v>
      </c>
      <c r="D8" s="80" t="s">
        <v>605</v>
      </c>
      <c r="E8" s="75"/>
      <c r="F8" s="75"/>
      <c r="G8" s="75"/>
    </row>
    <row r="9" spans="2:7">
      <c r="B9" s="58" t="s">
        <v>749</v>
      </c>
      <c r="C9" s="6" t="s">
        <v>460</v>
      </c>
      <c r="D9" s="80" t="s">
        <v>605</v>
      </c>
      <c r="E9" s="75"/>
      <c r="F9" s="75"/>
      <c r="G9" s="75"/>
    </row>
    <row r="10" spans="2:7">
      <c r="B10" s="58" t="s">
        <v>340</v>
      </c>
      <c r="C10" s="6" t="s">
        <v>461</v>
      </c>
      <c r="D10" s="80" t="s">
        <v>605</v>
      </c>
      <c r="E10" s="75"/>
      <c r="F10" s="75"/>
      <c r="G10" s="75"/>
    </row>
    <row r="11" spans="2:7">
      <c r="B11" s="58" t="s">
        <v>341</v>
      </c>
      <c r="C11" s="6" t="s">
        <v>462</v>
      </c>
      <c r="D11" s="80" t="s">
        <v>606</v>
      </c>
      <c r="E11" s="75"/>
      <c r="F11" s="75"/>
      <c r="G11" s="75"/>
    </row>
    <row r="12" spans="2:7">
      <c r="B12" s="58" t="s">
        <v>342</v>
      </c>
      <c r="C12" s="6" t="s">
        <v>463</v>
      </c>
      <c r="D12" s="80" t="s">
        <v>606</v>
      </c>
      <c r="E12" s="75"/>
      <c r="F12" s="75"/>
      <c r="G12" s="75"/>
    </row>
    <row r="13" spans="2:7">
      <c r="B13" s="58" t="s">
        <v>345</v>
      </c>
      <c r="C13" s="6" t="s">
        <v>464</v>
      </c>
      <c r="D13" s="80" t="s">
        <v>606</v>
      </c>
      <c r="E13" s="75"/>
      <c r="F13" s="75"/>
      <c r="G13" s="75"/>
    </row>
    <row r="14" spans="2:7">
      <c r="B14" s="58" t="s">
        <v>346</v>
      </c>
      <c r="C14" s="6" t="s">
        <v>465</v>
      </c>
      <c r="D14" s="80" t="s">
        <v>605</v>
      </c>
      <c r="E14" s="75"/>
      <c r="F14" s="75"/>
      <c r="G14" s="75"/>
    </row>
    <row r="15" spans="2:7">
      <c r="B15" s="58" t="s">
        <v>347</v>
      </c>
      <c r="C15" s="6" t="s">
        <v>466</v>
      </c>
      <c r="D15" s="80" t="s">
        <v>606</v>
      </c>
      <c r="E15" s="75"/>
      <c r="F15" s="75"/>
      <c r="G15" s="75"/>
    </row>
    <row r="16" spans="2:7" ht="25.5">
      <c r="B16" s="58" t="s">
        <v>344</v>
      </c>
      <c r="C16" s="6" t="s">
        <v>467</v>
      </c>
      <c r="D16" s="80" t="s">
        <v>606</v>
      </c>
      <c r="E16" s="75"/>
      <c r="F16" s="75"/>
      <c r="G16" s="75"/>
    </row>
    <row r="17" spans="2:7">
      <c r="B17" s="58" t="s">
        <v>343</v>
      </c>
      <c r="C17" s="6" t="s">
        <v>348</v>
      </c>
      <c r="D17" s="80" t="s">
        <v>605</v>
      </c>
      <c r="E17" s="75"/>
      <c r="F17" s="75"/>
      <c r="G17" s="75"/>
    </row>
    <row r="18" spans="2:7" s="22" customFormat="1">
      <c r="B18" s="54" t="s">
        <v>817</v>
      </c>
      <c r="C18" s="57" t="s">
        <v>818</v>
      </c>
      <c r="D18" s="81"/>
      <c r="E18" s="75"/>
      <c r="F18" s="75"/>
      <c r="G18" s="75"/>
    </row>
    <row r="19" spans="2:7">
      <c r="B19" s="58" t="s">
        <v>349</v>
      </c>
      <c r="C19" s="6" t="s">
        <v>468</v>
      </c>
      <c r="D19" s="80" t="s">
        <v>606</v>
      </c>
      <c r="E19" s="75"/>
      <c r="F19" s="75"/>
      <c r="G19" s="75"/>
    </row>
    <row r="20" spans="2:7" s="14" customFormat="1" ht="25.5">
      <c r="B20" s="58" t="s">
        <v>350</v>
      </c>
      <c r="C20" s="6" t="s">
        <v>469</v>
      </c>
      <c r="D20" s="80" t="s">
        <v>606</v>
      </c>
      <c r="E20" s="75"/>
      <c r="F20" s="75"/>
      <c r="G20" s="75"/>
    </row>
    <row r="21" spans="2:7" ht="25.5">
      <c r="B21" s="58" t="s">
        <v>351</v>
      </c>
      <c r="C21" s="6" t="s">
        <v>470</v>
      </c>
      <c r="D21" s="80" t="s">
        <v>606</v>
      </c>
      <c r="E21" s="75"/>
      <c r="F21" s="75"/>
      <c r="G21" s="75"/>
    </row>
    <row r="22" spans="2:7" ht="51">
      <c r="B22" s="58" t="s">
        <v>352</v>
      </c>
      <c r="C22" s="6" t="s">
        <v>800</v>
      </c>
      <c r="D22" s="80" t="s">
        <v>606</v>
      </c>
      <c r="E22" s="75"/>
      <c r="F22" s="75"/>
      <c r="G22" s="75"/>
    </row>
    <row r="23" spans="2:7">
      <c r="B23" s="58" t="s">
        <v>353</v>
      </c>
      <c r="C23" s="6" t="s">
        <v>801</v>
      </c>
      <c r="D23" s="80" t="s">
        <v>606</v>
      </c>
      <c r="E23" s="75"/>
      <c r="F23" s="75"/>
      <c r="G23" s="75"/>
    </row>
    <row r="24" spans="2:7">
      <c r="B24" s="58" t="s">
        <v>354</v>
      </c>
      <c r="C24" s="6" t="s">
        <v>802</v>
      </c>
      <c r="D24" s="80" t="s">
        <v>606</v>
      </c>
      <c r="E24" s="75"/>
      <c r="F24" s="75"/>
      <c r="G24" s="75"/>
    </row>
    <row r="25" spans="2:7">
      <c r="B25" s="58" t="s">
        <v>355</v>
      </c>
      <c r="C25" s="6" t="s">
        <v>803</v>
      </c>
      <c r="D25" s="80" t="s">
        <v>606</v>
      </c>
      <c r="E25" s="75"/>
      <c r="F25" s="75"/>
      <c r="G25" s="75"/>
    </row>
    <row r="26" spans="2:7" ht="38.25">
      <c r="B26" s="58" t="s">
        <v>357</v>
      </c>
      <c r="C26" s="6" t="s">
        <v>804</v>
      </c>
      <c r="D26" s="80" t="s">
        <v>606</v>
      </c>
      <c r="E26" s="75"/>
      <c r="F26" s="75"/>
      <c r="G26" s="75"/>
    </row>
    <row r="27" spans="2:7" s="22" customFormat="1">
      <c r="B27" s="54" t="s">
        <v>819</v>
      </c>
      <c r="C27" s="57" t="s">
        <v>141</v>
      </c>
      <c r="D27" s="81"/>
      <c r="E27" s="75"/>
      <c r="F27" s="75"/>
      <c r="G27" s="75"/>
    </row>
    <row r="28" spans="2:7">
      <c r="B28" s="58" t="s">
        <v>356</v>
      </c>
      <c r="C28" s="6" t="s">
        <v>805</v>
      </c>
      <c r="D28" s="80" t="s">
        <v>607</v>
      </c>
      <c r="E28" s="75"/>
      <c r="F28" s="75"/>
      <c r="G28" s="75"/>
    </row>
    <row r="29" spans="2:7">
      <c r="B29" s="58" t="s">
        <v>358</v>
      </c>
      <c r="C29" s="6" t="s">
        <v>156</v>
      </c>
      <c r="D29" s="80" t="s">
        <v>607</v>
      </c>
      <c r="E29" s="75"/>
      <c r="F29" s="75"/>
      <c r="G29" s="75"/>
    </row>
    <row r="30" spans="2:7" ht="25.5">
      <c r="B30" s="58" t="s">
        <v>359</v>
      </c>
      <c r="C30" s="6" t="s">
        <v>763</v>
      </c>
      <c r="D30" s="80" t="s">
        <v>607</v>
      </c>
      <c r="E30" s="75"/>
      <c r="F30" s="75"/>
      <c r="G30" s="75"/>
    </row>
    <row r="31" spans="2:7" ht="25.5">
      <c r="B31" s="58" t="s">
        <v>360</v>
      </c>
      <c r="C31" s="6" t="s">
        <v>154</v>
      </c>
      <c r="D31" s="80" t="s">
        <v>607</v>
      </c>
      <c r="E31" s="75"/>
      <c r="F31" s="75"/>
      <c r="G31" s="75"/>
    </row>
    <row r="32" spans="2:7">
      <c r="B32" s="58" t="s">
        <v>361</v>
      </c>
      <c r="C32" s="6" t="s">
        <v>138</v>
      </c>
      <c r="D32" s="80" t="s">
        <v>607</v>
      </c>
      <c r="E32" s="75"/>
      <c r="F32" s="75"/>
      <c r="G32" s="75"/>
    </row>
    <row r="33" spans="2:7" ht="25.5">
      <c r="B33" s="58" t="s">
        <v>362</v>
      </c>
      <c r="C33" s="6" t="s">
        <v>155</v>
      </c>
      <c r="D33" s="80" t="s">
        <v>607</v>
      </c>
      <c r="E33" s="75"/>
      <c r="F33" s="75"/>
      <c r="G33" s="75"/>
    </row>
    <row r="34" spans="2:7" ht="25.5">
      <c r="B34" s="58" t="s">
        <v>363</v>
      </c>
      <c r="C34" s="6" t="s">
        <v>139</v>
      </c>
      <c r="D34" s="80" t="s">
        <v>607</v>
      </c>
      <c r="E34" s="75"/>
      <c r="F34" s="75"/>
      <c r="G34" s="75"/>
    </row>
    <row r="35" spans="2:7" ht="25.5">
      <c r="B35" s="58" t="s">
        <v>364</v>
      </c>
      <c r="C35" s="6" t="s">
        <v>140</v>
      </c>
      <c r="D35" s="80" t="s">
        <v>607</v>
      </c>
      <c r="E35" s="75"/>
      <c r="F35" s="75"/>
      <c r="G35" s="75"/>
    </row>
    <row r="36" spans="2:7" s="22" customFormat="1">
      <c r="B36" s="54" t="s">
        <v>820</v>
      </c>
      <c r="C36" s="57" t="s">
        <v>142</v>
      </c>
      <c r="D36" s="81"/>
      <c r="E36" s="75"/>
      <c r="F36" s="75"/>
      <c r="G36" s="75"/>
    </row>
    <row r="37" spans="2:7">
      <c r="B37" s="58" t="s">
        <v>366</v>
      </c>
      <c r="C37" s="6" t="s">
        <v>764</v>
      </c>
      <c r="D37" s="80" t="s">
        <v>607</v>
      </c>
      <c r="E37" s="75"/>
      <c r="F37" s="75"/>
      <c r="G37" s="75"/>
    </row>
    <row r="38" spans="2:7" ht="25.5">
      <c r="B38" s="58" t="s">
        <v>367</v>
      </c>
      <c r="C38" s="6" t="s">
        <v>157</v>
      </c>
      <c r="D38" s="80" t="s">
        <v>607</v>
      </c>
      <c r="E38" s="75"/>
      <c r="F38" s="75"/>
      <c r="G38" s="77"/>
    </row>
    <row r="39" spans="2:7" ht="25.5">
      <c r="B39" s="58" t="s">
        <v>368</v>
      </c>
      <c r="C39" s="6" t="s">
        <v>158</v>
      </c>
      <c r="D39" s="80" t="s">
        <v>607</v>
      </c>
      <c r="E39" s="75"/>
      <c r="F39" s="75"/>
      <c r="G39" s="77"/>
    </row>
    <row r="40" spans="2:7">
      <c r="B40" s="58" t="s">
        <v>369</v>
      </c>
      <c r="C40" s="6" t="s">
        <v>159</v>
      </c>
      <c r="D40" s="80" t="s">
        <v>607</v>
      </c>
      <c r="E40" s="75"/>
      <c r="F40" s="75"/>
      <c r="G40" s="77"/>
    </row>
    <row r="41" spans="2:7" s="14" customFormat="1">
      <c r="B41" s="54">
        <v>4.3</v>
      </c>
      <c r="C41" s="57" t="s">
        <v>365</v>
      </c>
      <c r="D41" s="79"/>
      <c r="E41" s="75"/>
      <c r="F41" s="75"/>
      <c r="G41" s="75"/>
    </row>
    <row r="42" spans="2:7" s="22" customFormat="1">
      <c r="B42" s="54" t="s">
        <v>821</v>
      </c>
      <c r="C42" s="57" t="s">
        <v>387</v>
      </c>
      <c r="D42" s="81"/>
      <c r="E42" s="75"/>
      <c r="F42" s="75"/>
      <c r="G42" s="75"/>
    </row>
    <row r="43" spans="2:7" ht="25.5">
      <c r="B43" s="58" t="s">
        <v>370</v>
      </c>
      <c r="C43" s="6" t="s">
        <v>379</v>
      </c>
      <c r="D43" s="80" t="s">
        <v>606</v>
      </c>
      <c r="E43" s="75"/>
      <c r="F43" s="75"/>
      <c r="G43" s="75"/>
    </row>
    <row r="44" spans="2:7">
      <c r="B44" s="58" t="s">
        <v>371</v>
      </c>
      <c r="C44" s="6" t="s">
        <v>380</v>
      </c>
      <c r="D44" s="80" t="s">
        <v>605</v>
      </c>
      <c r="E44" s="75"/>
      <c r="F44" s="75"/>
      <c r="G44" s="75"/>
    </row>
    <row r="45" spans="2:7">
      <c r="B45" s="58" t="s">
        <v>372</v>
      </c>
      <c r="C45" s="6" t="s">
        <v>382</v>
      </c>
      <c r="D45" s="80" t="s">
        <v>605</v>
      </c>
      <c r="E45" s="75"/>
      <c r="F45" s="75"/>
      <c r="G45" s="75"/>
    </row>
    <row r="46" spans="2:7">
      <c r="B46" s="58" t="s">
        <v>373</v>
      </c>
      <c r="C46" s="6" t="s">
        <v>381</v>
      </c>
      <c r="D46" s="80" t="s">
        <v>605</v>
      </c>
      <c r="E46" s="75"/>
      <c r="F46" s="75"/>
      <c r="G46" s="75"/>
    </row>
    <row r="47" spans="2:7">
      <c r="B47" s="58" t="s">
        <v>374</v>
      </c>
      <c r="C47" s="6" t="s">
        <v>383</v>
      </c>
      <c r="D47" s="80" t="s">
        <v>605</v>
      </c>
      <c r="E47" s="75"/>
      <c r="F47" s="75"/>
      <c r="G47" s="75"/>
    </row>
    <row r="48" spans="2:7">
      <c r="B48" s="58" t="s">
        <v>375</v>
      </c>
      <c r="C48" s="6" t="s">
        <v>384</v>
      </c>
      <c r="D48" s="80" t="s">
        <v>605</v>
      </c>
      <c r="E48" s="75"/>
      <c r="F48" s="75"/>
      <c r="G48" s="75"/>
    </row>
    <row r="49" spans="2:7" ht="51">
      <c r="B49" s="58" t="s">
        <v>376</v>
      </c>
      <c r="C49" s="6" t="s">
        <v>385</v>
      </c>
      <c r="D49" s="80" t="s">
        <v>605</v>
      </c>
      <c r="E49" s="75"/>
      <c r="F49" s="75"/>
      <c r="G49" s="75"/>
    </row>
    <row r="50" spans="2:7">
      <c r="B50" s="58" t="s">
        <v>377</v>
      </c>
      <c r="C50" s="6" t="s">
        <v>386</v>
      </c>
      <c r="D50" s="80" t="s">
        <v>605</v>
      </c>
      <c r="E50" s="75"/>
      <c r="F50" s="75"/>
      <c r="G50" s="75"/>
    </row>
    <row r="51" spans="2:7">
      <c r="B51" s="58" t="s">
        <v>378</v>
      </c>
      <c r="C51" s="6" t="s">
        <v>408</v>
      </c>
      <c r="D51" s="80" t="s">
        <v>605</v>
      </c>
      <c r="E51" s="75"/>
      <c r="F51" s="75"/>
      <c r="G51" s="75"/>
    </row>
    <row r="52" spans="2:7" s="22" customFormat="1">
      <c r="B52" s="54" t="s">
        <v>822</v>
      </c>
      <c r="C52" s="57" t="s">
        <v>388</v>
      </c>
      <c r="D52" s="81"/>
      <c r="E52" s="75"/>
      <c r="F52" s="75"/>
      <c r="G52" s="75"/>
    </row>
    <row r="53" spans="2:7" ht="38.25">
      <c r="B53" s="58" t="s">
        <v>822</v>
      </c>
      <c r="C53" s="6" t="s">
        <v>823</v>
      </c>
      <c r="D53" s="80" t="s">
        <v>606</v>
      </c>
      <c r="E53" s="75"/>
      <c r="F53" s="75"/>
      <c r="G53" s="75"/>
    </row>
    <row r="54" spans="2:7">
      <c r="B54" s="58" t="s">
        <v>409</v>
      </c>
      <c r="C54" s="6" t="s">
        <v>413</v>
      </c>
      <c r="D54" s="80" t="s">
        <v>606</v>
      </c>
      <c r="E54" s="75"/>
      <c r="F54" s="75"/>
      <c r="G54" s="75"/>
    </row>
    <row r="55" spans="2:7" ht="25.5">
      <c r="B55" s="58" t="s">
        <v>410</v>
      </c>
      <c r="C55" s="6" t="s">
        <v>143</v>
      </c>
      <c r="D55" s="80" t="s">
        <v>606</v>
      </c>
      <c r="E55" s="75"/>
      <c r="F55" s="75"/>
      <c r="G55" s="75"/>
    </row>
    <row r="56" spans="2:7" ht="25.5">
      <c r="B56" s="58" t="s">
        <v>411</v>
      </c>
      <c r="C56" s="6" t="s">
        <v>412</v>
      </c>
      <c r="D56" s="80" t="s">
        <v>606</v>
      </c>
      <c r="E56" s="75"/>
      <c r="F56" s="75"/>
      <c r="G56" s="75"/>
    </row>
    <row r="57" spans="2:7" ht="25.5">
      <c r="B57" s="58" t="s">
        <v>414</v>
      </c>
      <c r="C57" s="6" t="s">
        <v>415</v>
      </c>
      <c r="D57" s="80" t="s">
        <v>606</v>
      </c>
      <c r="E57" s="75"/>
      <c r="F57" s="75"/>
      <c r="G57" s="75"/>
    </row>
    <row r="58" spans="2:7">
      <c r="B58" s="58" t="s">
        <v>416</v>
      </c>
      <c r="C58" s="6" t="s">
        <v>417</v>
      </c>
      <c r="D58" s="80" t="s">
        <v>606</v>
      </c>
      <c r="E58" s="75"/>
      <c r="F58" s="75"/>
      <c r="G58" s="75"/>
    </row>
    <row r="59" spans="2:7" ht="38.25">
      <c r="B59" s="58" t="s">
        <v>418</v>
      </c>
      <c r="C59" s="6" t="s">
        <v>419</v>
      </c>
      <c r="D59" s="80" t="s">
        <v>606</v>
      </c>
      <c r="E59" s="75"/>
      <c r="F59" s="75"/>
      <c r="G59" s="75"/>
    </row>
    <row r="60" spans="2:7">
      <c r="B60" s="58" t="s">
        <v>420</v>
      </c>
      <c r="C60" s="6" t="s">
        <v>421</v>
      </c>
      <c r="D60" s="80" t="s">
        <v>606</v>
      </c>
      <c r="E60" s="75"/>
      <c r="F60" s="75"/>
      <c r="G60" s="75"/>
    </row>
    <row r="61" spans="2:7">
      <c r="B61" s="58" t="s">
        <v>422</v>
      </c>
      <c r="C61" s="6" t="s">
        <v>423</v>
      </c>
      <c r="D61" s="80" t="s">
        <v>606</v>
      </c>
      <c r="E61" s="75"/>
      <c r="F61" s="75"/>
      <c r="G61" s="75"/>
    </row>
    <row r="62" spans="2:7">
      <c r="B62" s="58" t="s">
        <v>424</v>
      </c>
      <c r="C62" s="6" t="s">
        <v>425</v>
      </c>
      <c r="D62" s="80" t="s">
        <v>606</v>
      </c>
      <c r="E62" s="75"/>
      <c r="F62" s="75"/>
      <c r="G62" s="75"/>
    </row>
    <row r="63" spans="2:7" ht="25.5">
      <c r="B63" s="58" t="s">
        <v>426</v>
      </c>
      <c r="C63" s="6" t="s">
        <v>427</v>
      </c>
      <c r="D63" s="80" t="s">
        <v>606</v>
      </c>
      <c r="E63" s="75"/>
      <c r="F63" s="75"/>
      <c r="G63" s="75"/>
    </row>
    <row r="64" spans="2:7" s="22" customFormat="1">
      <c r="B64" s="54" t="s">
        <v>824</v>
      </c>
      <c r="C64" s="57" t="s">
        <v>389</v>
      </c>
      <c r="D64" s="81"/>
      <c r="E64" s="75"/>
      <c r="F64" s="75"/>
      <c r="G64" s="75"/>
    </row>
    <row r="65" spans="2:7" ht="38.25">
      <c r="B65" s="58" t="s">
        <v>824</v>
      </c>
      <c r="C65" s="6" t="s">
        <v>397</v>
      </c>
      <c r="D65" s="80" t="s">
        <v>606</v>
      </c>
      <c r="E65" s="75"/>
      <c r="F65" s="75"/>
      <c r="G65" s="75"/>
    </row>
    <row r="66" spans="2:7">
      <c r="B66" s="58" t="s">
        <v>824</v>
      </c>
      <c r="C66" s="6" t="s">
        <v>392</v>
      </c>
      <c r="D66" s="80" t="s">
        <v>606</v>
      </c>
      <c r="E66" s="75"/>
      <c r="F66" s="75"/>
      <c r="G66" s="75"/>
    </row>
    <row r="67" spans="2:7" ht="25.5">
      <c r="B67" s="58" t="s">
        <v>824</v>
      </c>
      <c r="C67" s="6" t="s">
        <v>393</v>
      </c>
      <c r="D67" s="80" t="s">
        <v>606</v>
      </c>
      <c r="E67" s="75"/>
      <c r="F67" s="75"/>
      <c r="G67" s="75"/>
    </row>
    <row r="68" spans="2:7">
      <c r="B68" s="58" t="s">
        <v>824</v>
      </c>
      <c r="C68" s="6" t="s">
        <v>394</v>
      </c>
      <c r="D68" s="80" t="s">
        <v>606</v>
      </c>
      <c r="E68" s="75"/>
      <c r="F68" s="75"/>
      <c r="G68" s="75"/>
    </row>
    <row r="69" spans="2:7" ht="38.25">
      <c r="B69" s="58" t="s">
        <v>824</v>
      </c>
      <c r="C69" s="6" t="s">
        <v>395</v>
      </c>
      <c r="D69" s="80" t="s">
        <v>606</v>
      </c>
      <c r="E69" s="75"/>
      <c r="F69" s="75"/>
      <c r="G69" s="75"/>
    </row>
    <row r="70" spans="2:7" ht="38.25">
      <c r="B70" s="58" t="s">
        <v>824</v>
      </c>
      <c r="C70" s="6" t="s">
        <v>396</v>
      </c>
      <c r="D70" s="80" t="s">
        <v>606</v>
      </c>
      <c r="E70" s="75"/>
      <c r="F70" s="75"/>
      <c r="G70" s="75"/>
    </row>
    <row r="71" spans="2:7" s="5" customFormat="1">
      <c r="B71" s="52">
        <v>5</v>
      </c>
      <c r="C71" s="53" t="s">
        <v>391</v>
      </c>
      <c r="D71" s="82"/>
      <c r="E71" s="75"/>
      <c r="F71" s="75"/>
      <c r="G71" s="75"/>
    </row>
    <row r="72" spans="2:7" s="14" customFormat="1">
      <c r="B72" s="54">
        <v>5.0999999999999996</v>
      </c>
      <c r="C72" s="57" t="s">
        <v>390</v>
      </c>
      <c r="D72" s="79"/>
      <c r="E72" s="75"/>
      <c r="F72" s="75"/>
      <c r="G72" s="75"/>
    </row>
    <row r="73" spans="2:7" ht="38.25">
      <c r="B73" s="58">
        <v>5.0999999999999996</v>
      </c>
      <c r="C73" s="6" t="s">
        <v>825</v>
      </c>
      <c r="D73" s="80" t="s">
        <v>607</v>
      </c>
      <c r="E73" s="75"/>
      <c r="F73" s="75"/>
      <c r="G73" s="75"/>
    </row>
    <row r="74" spans="2:7">
      <c r="B74" s="58" t="s">
        <v>398</v>
      </c>
      <c r="C74" s="6" t="s">
        <v>403</v>
      </c>
      <c r="D74" s="80" t="s">
        <v>606</v>
      </c>
      <c r="E74" s="75"/>
      <c r="F74" s="75"/>
      <c r="G74" s="75"/>
    </row>
    <row r="75" spans="2:7">
      <c r="B75" s="58" t="s">
        <v>400</v>
      </c>
      <c r="C75" s="6" t="s">
        <v>399</v>
      </c>
      <c r="D75" s="80" t="s">
        <v>607</v>
      </c>
      <c r="E75" s="75"/>
      <c r="F75" s="75"/>
      <c r="G75" s="75"/>
    </row>
    <row r="76" spans="2:7">
      <c r="B76" s="58" t="s">
        <v>401</v>
      </c>
      <c r="C76" s="6" t="s">
        <v>402</v>
      </c>
      <c r="D76" s="80" t="s">
        <v>607</v>
      </c>
      <c r="E76" s="75"/>
      <c r="F76" s="75"/>
      <c r="G76" s="75"/>
    </row>
    <row r="77" spans="2:7" ht="51">
      <c r="B77" s="58" t="s">
        <v>405</v>
      </c>
      <c r="C77" s="6" t="s">
        <v>404</v>
      </c>
      <c r="D77" s="80" t="s">
        <v>607</v>
      </c>
      <c r="E77" s="75"/>
      <c r="F77" s="75"/>
      <c r="G77" s="75"/>
    </row>
    <row r="78" spans="2:7" ht="25.5">
      <c r="B78" s="58" t="s">
        <v>406</v>
      </c>
      <c r="C78" s="6" t="s">
        <v>407</v>
      </c>
      <c r="D78" s="80" t="s">
        <v>607</v>
      </c>
      <c r="E78" s="75"/>
      <c r="F78" s="75"/>
      <c r="G78" s="75"/>
    </row>
    <row r="79" spans="2:7" ht="25.5">
      <c r="B79" s="58" t="s">
        <v>428</v>
      </c>
      <c r="C79" s="6" t="s">
        <v>429</v>
      </c>
      <c r="D79" s="80" t="s">
        <v>607</v>
      </c>
      <c r="E79" s="75"/>
      <c r="F79" s="75"/>
      <c r="G79" s="75"/>
    </row>
    <row r="80" spans="2:7">
      <c r="B80" s="58" t="s">
        <v>432</v>
      </c>
      <c r="C80" s="6" t="s">
        <v>430</v>
      </c>
      <c r="D80" s="80" t="s">
        <v>607</v>
      </c>
      <c r="E80" s="75"/>
      <c r="F80" s="75"/>
      <c r="G80" s="75"/>
    </row>
    <row r="81" spans="2:7">
      <c r="B81" s="58" t="s">
        <v>433</v>
      </c>
      <c r="C81" s="6" t="s">
        <v>431</v>
      </c>
      <c r="D81" s="80" t="s">
        <v>607</v>
      </c>
      <c r="E81" s="75"/>
      <c r="F81" s="75"/>
      <c r="G81" s="75"/>
    </row>
    <row r="82" spans="2:7" s="14" customFormat="1">
      <c r="B82" s="54">
        <v>5.2</v>
      </c>
      <c r="C82" s="57" t="s">
        <v>146</v>
      </c>
      <c r="D82" s="79"/>
      <c r="E82" s="75"/>
      <c r="F82" s="75"/>
      <c r="G82" s="75"/>
    </row>
    <row r="83" spans="2:7" s="22" customFormat="1">
      <c r="B83" s="54" t="s">
        <v>826</v>
      </c>
      <c r="C83" s="57" t="s">
        <v>145</v>
      </c>
      <c r="D83" s="81"/>
      <c r="E83" s="75"/>
      <c r="F83" s="75"/>
      <c r="G83" s="75"/>
    </row>
    <row r="84" spans="2:7" ht="25.5">
      <c r="B84" s="58" t="s">
        <v>826</v>
      </c>
      <c r="C84" s="6" t="s">
        <v>827</v>
      </c>
      <c r="D84" s="80" t="s">
        <v>607</v>
      </c>
      <c r="E84" s="75"/>
      <c r="F84" s="75"/>
      <c r="G84" s="75"/>
    </row>
    <row r="85" spans="2:7" ht="25.5">
      <c r="B85" s="58" t="s">
        <v>434</v>
      </c>
      <c r="C85" s="6" t="s">
        <v>439</v>
      </c>
      <c r="D85" s="80" t="s">
        <v>607</v>
      </c>
      <c r="E85" s="75"/>
      <c r="F85" s="75"/>
      <c r="G85" s="75"/>
    </row>
    <row r="86" spans="2:7" ht="25.5">
      <c r="B86" s="58" t="s">
        <v>435</v>
      </c>
      <c r="C86" s="6" t="s">
        <v>438</v>
      </c>
      <c r="D86" s="80" t="s">
        <v>607</v>
      </c>
      <c r="E86" s="75"/>
      <c r="F86" s="75"/>
      <c r="G86" s="75"/>
    </row>
    <row r="87" spans="2:7" ht="25.5">
      <c r="B87" s="58" t="s">
        <v>436</v>
      </c>
      <c r="C87" s="6" t="s">
        <v>437</v>
      </c>
      <c r="D87" s="80" t="s">
        <v>607</v>
      </c>
      <c r="E87" s="75"/>
      <c r="F87" s="75"/>
      <c r="G87" s="75"/>
    </row>
    <row r="88" spans="2:7" ht="25.5">
      <c r="B88" s="58" t="s">
        <v>444</v>
      </c>
      <c r="C88" s="6" t="s">
        <v>443</v>
      </c>
      <c r="D88" s="80" t="s">
        <v>607</v>
      </c>
      <c r="E88" s="75"/>
      <c r="F88" s="75"/>
      <c r="G88" s="75"/>
    </row>
    <row r="89" spans="2:7" ht="25.5">
      <c r="B89" s="58" t="s">
        <v>445</v>
      </c>
      <c r="C89" s="6" t="s">
        <v>442</v>
      </c>
      <c r="D89" s="80" t="s">
        <v>607</v>
      </c>
      <c r="E89" s="75"/>
      <c r="F89" s="75"/>
      <c r="G89" s="75"/>
    </row>
    <row r="90" spans="2:7">
      <c r="B90" s="58" t="s">
        <v>441</v>
      </c>
      <c r="C90" s="6" t="s">
        <v>440</v>
      </c>
      <c r="D90" s="80" t="s">
        <v>607</v>
      </c>
      <c r="E90" s="75"/>
      <c r="F90" s="75"/>
      <c r="G90" s="75"/>
    </row>
    <row r="91" spans="2:7" s="22" customFormat="1">
      <c r="B91" s="54" t="s">
        <v>828</v>
      </c>
      <c r="C91" s="57" t="s">
        <v>144</v>
      </c>
      <c r="D91" s="81"/>
      <c r="E91" s="75"/>
      <c r="F91" s="75"/>
      <c r="G91" s="75"/>
    </row>
    <row r="92" spans="2:7" ht="38.25">
      <c r="B92" s="58" t="s">
        <v>828</v>
      </c>
      <c r="C92" s="6" t="s">
        <v>829</v>
      </c>
      <c r="D92" s="80" t="s">
        <v>606</v>
      </c>
      <c r="E92" s="75"/>
      <c r="F92" s="75"/>
      <c r="G92" s="75"/>
    </row>
    <row r="93" spans="2:7" ht="25.5">
      <c r="B93" s="58" t="s">
        <v>446</v>
      </c>
      <c r="C93" s="6" t="s">
        <v>447</v>
      </c>
      <c r="D93" s="80" t="s">
        <v>607</v>
      </c>
      <c r="E93" s="75"/>
      <c r="F93" s="75"/>
      <c r="G93" s="75"/>
    </row>
    <row r="94" spans="2:7" ht="25.5">
      <c r="B94" s="58" t="s">
        <v>449</v>
      </c>
      <c r="C94" s="6" t="s">
        <v>448</v>
      </c>
      <c r="D94" s="80" t="s">
        <v>607</v>
      </c>
      <c r="E94" s="75"/>
      <c r="F94" s="75"/>
      <c r="G94" s="75"/>
    </row>
    <row r="95" spans="2:7">
      <c r="B95" s="58" t="s">
        <v>450</v>
      </c>
      <c r="C95" s="6" t="s">
        <v>451</v>
      </c>
      <c r="D95" s="80" t="s">
        <v>607</v>
      </c>
      <c r="E95" s="75"/>
      <c r="F95" s="75"/>
      <c r="G95" s="75"/>
    </row>
    <row r="96" spans="2:7" ht="25.5">
      <c r="B96" s="58" t="s">
        <v>452</v>
      </c>
      <c r="C96" s="6" t="s">
        <v>453</v>
      </c>
      <c r="D96" s="80" t="s">
        <v>605</v>
      </c>
      <c r="E96" s="75"/>
      <c r="F96" s="75"/>
      <c r="G96" s="75"/>
    </row>
    <row r="97" spans="2:7" ht="51">
      <c r="B97" s="58" t="s">
        <v>828</v>
      </c>
      <c r="C97" s="6" t="s">
        <v>830</v>
      </c>
      <c r="D97" s="80" t="s">
        <v>607</v>
      </c>
      <c r="E97" s="75"/>
      <c r="F97" s="75"/>
      <c r="G97" s="75"/>
    </row>
    <row r="98" spans="2:7" s="5" customFormat="1">
      <c r="B98" s="52">
        <v>6</v>
      </c>
      <c r="C98" s="53" t="s">
        <v>147</v>
      </c>
      <c r="D98" s="82"/>
      <c r="E98" s="75"/>
      <c r="F98" s="75"/>
      <c r="G98" s="75"/>
    </row>
    <row r="99" spans="2:7" ht="38.25">
      <c r="B99" s="58">
        <v>6</v>
      </c>
      <c r="C99" s="6" t="s">
        <v>831</v>
      </c>
      <c r="D99" s="80" t="s">
        <v>607</v>
      </c>
      <c r="E99" s="75"/>
      <c r="F99" s="75"/>
      <c r="G99" s="75"/>
    </row>
    <row r="100" spans="2:7" ht="25.5">
      <c r="B100" s="58" t="s">
        <v>150</v>
      </c>
      <c r="C100" s="6" t="s">
        <v>457</v>
      </c>
      <c r="D100" s="80" t="s">
        <v>607</v>
      </c>
      <c r="E100" s="75"/>
      <c r="F100" s="75"/>
      <c r="G100" s="75"/>
    </row>
    <row r="101" spans="2:7">
      <c r="B101" s="58" t="s">
        <v>151</v>
      </c>
      <c r="C101" s="6" t="s">
        <v>456</v>
      </c>
      <c r="D101" s="80" t="s">
        <v>607</v>
      </c>
      <c r="E101" s="75"/>
      <c r="F101" s="75"/>
      <c r="G101" s="75"/>
    </row>
    <row r="102" spans="2:7">
      <c r="B102" s="58" t="s">
        <v>152</v>
      </c>
      <c r="C102" s="6" t="s">
        <v>455</v>
      </c>
      <c r="D102" s="80" t="s">
        <v>607</v>
      </c>
      <c r="E102" s="75"/>
      <c r="F102" s="75"/>
      <c r="G102" s="75"/>
    </row>
    <row r="103" spans="2:7">
      <c r="B103" s="58" t="s">
        <v>153</v>
      </c>
      <c r="C103" s="6" t="s">
        <v>454</v>
      </c>
      <c r="D103" s="80" t="s">
        <v>607</v>
      </c>
      <c r="E103" s="75"/>
      <c r="F103" s="75"/>
      <c r="G103" s="75"/>
    </row>
    <row r="104" spans="2:7">
      <c r="B104" s="58">
        <v>6</v>
      </c>
      <c r="C104" s="6" t="s">
        <v>216</v>
      </c>
      <c r="D104" s="80" t="s">
        <v>607</v>
      </c>
      <c r="E104" s="75"/>
      <c r="F104" s="75"/>
      <c r="G104" s="75"/>
    </row>
    <row r="105" spans="2:7" ht="63.75">
      <c r="B105" s="58">
        <v>6</v>
      </c>
      <c r="C105" s="6" t="s">
        <v>832</v>
      </c>
      <c r="D105" s="80" t="s">
        <v>607</v>
      </c>
      <c r="E105" s="75"/>
      <c r="F105" s="75"/>
      <c r="G105" s="75"/>
    </row>
    <row r="106" spans="2:7" s="5" customFormat="1">
      <c r="B106" s="52">
        <v>7</v>
      </c>
      <c r="C106" s="53" t="s">
        <v>148</v>
      </c>
      <c r="D106" s="82"/>
      <c r="E106" s="75"/>
      <c r="F106" s="75"/>
      <c r="G106" s="75"/>
    </row>
    <row r="107" spans="2:7" s="14" customFormat="1">
      <c r="B107" s="54">
        <v>7.1</v>
      </c>
      <c r="C107" s="57" t="s">
        <v>833</v>
      </c>
      <c r="D107" s="79"/>
      <c r="E107" s="75"/>
      <c r="F107" s="75"/>
      <c r="G107" s="75"/>
    </row>
    <row r="108" spans="2:7" ht="38.25">
      <c r="B108" s="58">
        <v>7.1</v>
      </c>
      <c r="C108" s="6" t="s">
        <v>160</v>
      </c>
      <c r="D108" s="80" t="s">
        <v>607</v>
      </c>
      <c r="E108" s="75"/>
      <c r="F108" s="75"/>
      <c r="G108" s="75"/>
    </row>
    <row r="109" spans="2:7" s="14" customFormat="1">
      <c r="B109" s="54">
        <v>7.2</v>
      </c>
      <c r="C109" s="57" t="s">
        <v>149</v>
      </c>
      <c r="D109" s="79"/>
      <c r="E109" s="75"/>
      <c r="F109" s="75"/>
      <c r="G109" s="75"/>
    </row>
    <row r="110" spans="2:7">
      <c r="B110" s="58">
        <v>7.2</v>
      </c>
      <c r="C110" s="6" t="s">
        <v>834</v>
      </c>
      <c r="D110" s="80" t="s">
        <v>607</v>
      </c>
      <c r="E110" s="75"/>
      <c r="F110" s="75"/>
      <c r="G110" s="75"/>
    </row>
    <row r="111" spans="2:7">
      <c r="B111" s="58" t="s">
        <v>458</v>
      </c>
      <c r="C111" s="6" t="s">
        <v>161</v>
      </c>
      <c r="D111" s="80" t="s">
        <v>607</v>
      </c>
      <c r="E111" s="75"/>
      <c r="F111" s="75"/>
      <c r="G111" s="75"/>
    </row>
    <row r="112" spans="2:7">
      <c r="B112" s="58" t="s">
        <v>162</v>
      </c>
      <c r="C112" s="6" t="s">
        <v>163</v>
      </c>
      <c r="D112" s="80" t="s">
        <v>607</v>
      </c>
      <c r="E112" s="75"/>
      <c r="F112" s="75"/>
      <c r="G112" s="75"/>
    </row>
    <row r="113" spans="2:7" ht="25.5">
      <c r="B113" s="58" t="s">
        <v>164</v>
      </c>
      <c r="C113" s="6" t="s">
        <v>165</v>
      </c>
      <c r="D113" s="80" t="s">
        <v>607</v>
      </c>
      <c r="E113" s="75"/>
      <c r="F113" s="75"/>
      <c r="G113" s="75"/>
    </row>
    <row r="114" spans="2:7">
      <c r="B114" s="58" t="s">
        <v>177</v>
      </c>
      <c r="C114" s="6" t="s">
        <v>176</v>
      </c>
      <c r="D114" s="80" t="s">
        <v>607</v>
      </c>
      <c r="E114" s="75"/>
      <c r="F114" s="75"/>
      <c r="G114" s="75"/>
    </row>
    <row r="115" spans="2:7" ht="25.5">
      <c r="B115" s="58" t="s">
        <v>175</v>
      </c>
      <c r="C115" s="6" t="s">
        <v>174</v>
      </c>
      <c r="D115" s="80" t="s">
        <v>607</v>
      </c>
      <c r="E115" s="75"/>
      <c r="F115" s="75"/>
      <c r="G115" s="75"/>
    </row>
    <row r="116" spans="2:7">
      <c r="B116" s="58" t="s">
        <v>173</v>
      </c>
      <c r="C116" s="6" t="s">
        <v>172</v>
      </c>
      <c r="D116" s="80" t="s">
        <v>607</v>
      </c>
      <c r="E116" s="75"/>
      <c r="F116" s="75"/>
      <c r="G116" s="75"/>
    </row>
    <row r="117" spans="2:7">
      <c r="B117" s="58" t="s">
        <v>171</v>
      </c>
      <c r="C117" s="6" t="s">
        <v>170</v>
      </c>
      <c r="D117" s="80" t="s">
        <v>607</v>
      </c>
      <c r="E117" s="75"/>
      <c r="F117" s="75"/>
      <c r="G117" s="75"/>
    </row>
    <row r="118" spans="2:7">
      <c r="B118" s="58" t="s">
        <v>168</v>
      </c>
      <c r="C118" s="6" t="s">
        <v>169</v>
      </c>
      <c r="D118" s="80" t="s">
        <v>607</v>
      </c>
      <c r="E118" s="75"/>
      <c r="F118" s="75"/>
      <c r="G118" s="75"/>
    </row>
    <row r="119" spans="2:7">
      <c r="B119" s="58" t="s">
        <v>166</v>
      </c>
      <c r="C119" s="6" t="s">
        <v>167</v>
      </c>
      <c r="D119" s="80" t="s">
        <v>607</v>
      </c>
      <c r="E119" s="75"/>
      <c r="F119" s="75"/>
      <c r="G119" s="75"/>
    </row>
    <row r="120" spans="2:7" s="14" customFormat="1">
      <c r="B120" s="54">
        <v>7.3</v>
      </c>
      <c r="C120" s="57" t="s">
        <v>189</v>
      </c>
      <c r="D120" s="79"/>
      <c r="E120" s="75"/>
      <c r="F120" s="75"/>
      <c r="G120" s="75"/>
    </row>
    <row r="121" spans="2:7" ht="25.5">
      <c r="B121" s="58">
        <v>7.3</v>
      </c>
      <c r="C121" s="6" t="s">
        <v>178</v>
      </c>
      <c r="D121" s="80" t="s">
        <v>607</v>
      </c>
      <c r="E121" s="75"/>
      <c r="F121" s="75"/>
      <c r="G121" s="75"/>
    </row>
    <row r="122" spans="2:7">
      <c r="B122" s="58" t="s">
        <v>180</v>
      </c>
      <c r="C122" s="6" t="s">
        <v>179</v>
      </c>
      <c r="D122" s="80" t="s">
        <v>607</v>
      </c>
      <c r="E122" s="75"/>
      <c r="F122" s="75"/>
      <c r="G122" s="75"/>
    </row>
    <row r="123" spans="2:7">
      <c r="B123" s="58" t="s">
        <v>181</v>
      </c>
      <c r="C123" s="6" t="s">
        <v>186</v>
      </c>
      <c r="D123" s="80" t="s">
        <v>607</v>
      </c>
      <c r="E123" s="75"/>
      <c r="F123" s="75"/>
      <c r="G123" s="75"/>
    </row>
    <row r="124" spans="2:7" ht="38.25">
      <c r="B124" s="58" t="s">
        <v>182</v>
      </c>
      <c r="C124" s="6" t="s">
        <v>183</v>
      </c>
      <c r="D124" s="80" t="s">
        <v>607</v>
      </c>
      <c r="E124" s="75"/>
      <c r="F124" s="75"/>
      <c r="G124" s="75"/>
    </row>
    <row r="125" spans="2:7">
      <c r="B125" s="58" t="s">
        <v>184</v>
      </c>
      <c r="C125" s="6" t="s">
        <v>185</v>
      </c>
      <c r="D125" s="80" t="s">
        <v>607</v>
      </c>
      <c r="E125" s="75"/>
      <c r="F125" s="75"/>
      <c r="G125" s="75"/>
    </row>
    <row r="126" spans="2:7" ht="25.5">
      <c r="B126" s="58" t="s">
        <v>188</v>
      </c>
      <c r="C126" s="6" t="s">
        <v>187</v>
      </c>
      <c r="D126" s="80" t="s">
        <v>607</v>
      </c>
      <c r="E126" s="75"/>
      <c r="F126" s="75"/>
      <c r="G126" s="75"/>
    </row>
    <row r="127" spans="2:7" s="5" customFormat="1">
      <c r="B127" s="52">
        <v>8</v>
      </c>
      <c r="C127" s="53" t="s">
        <v>190</v>
      </c>
      <c r="D127" s="82"/>
      <c r="E127" s="75"/>
      <c r="F127" s="75"/>
      <c r="G127" s="75"/>
    </row>
    <row r="128" spans="2:7" s="14" customFormat="1">
      <c r="B128" s="54">
        <v>8.1</v>
      </c>
      <c r="C128" s="57" t="s">
        <v>191</v>
      </c>
      <c r="D128" s="79"/>
      <c r="E128" s="75"/>
      <c r="F128" s="75"/>
      <c r="G128" s="75"/>
    </row>
    <row r="129" spans="2:7" ht="63.75">
      <c r="B129" s="58">
        <v>8.1</v>
      </c>
      <c r="C129" s="6" t="s">
        <v>750</v>
      </c>
      <c r="D129" s="80" t="s">
        <v>607</v>
      </c>
      <c r="E129" s="75"/>
      <c r="F129" s="75"/>
      <c r="G129" s="75"/>
    </row>
    <row r="130" spans="2:7" s="14" customFormat="1">
      <c r="B130" s="54">
        <v>8.1999999999999993</v>
      </c>
      <c r="C130" s="57" t="s">
        <v>192</v>
      </c>
      <c r="D130" s="79"/>
      <c r="E130" s="75"/>
      <c r="F130" s="75"/>
      <c r="G130" s="75"/>
    </row>
    <row r="131" spans="2:7" ht="51">
      <c r="B131" s="58">
        <v>8.1999999999999993</v>
      </c>
      <c r="C131" s="6" t="s">
        <v>193</v>
      </c>
      <c r="D131" s="80" t="s">
        <v>607</v>
      </c>
      <c r="E131" s="75"/>
      <c r="F131" s="75"/>
      <c r="G131" s="75"/>
    </row>
    <row r="132" spans="2:7">
      <c r="B132" s="58" t="s">
        <v>194</v>
      </c>
      <c r="C132" s="6" t="s">
        <v>197</v>
      </c>
      <c r="D132" s="80" t="s">
        <v>607</v>
      </c>
      <c r="E132" s="75"/>
      <c r="F132" s="75"/>
      <c r="G132" s="75"/>
    </row>
    <row r="133" spans="2:7">
      <c r="B133" s="58" t="s">
        <v>195</v>
      </c>
      <c r="C133" s="6" t="s">
        <v>196</v>
      </c>
      <c r="D133" s="80" t="s">
        <v>605</v>
      </c>
      <c r="E133" s="75"/>
      <c r="F133" s="75"/>
      <c r="G133" s="75"/>
    </row>
    <row r="134" spans="2:7" ht="25.5">
      <c r="B134" s="58" t="s">
        <v>198</v>
      </c>
      <c r="C134" s="6" t="s">
        <v>199</v>
      </c>
      <c r="D134" s="80" t="s">
        <v>613</v>
      </c>
      <c r="E134" s="75"/>
      <c r="F134" s="75"/>
      <c r="G134" s="75"/>
    </row>
    <row r="135" spans="2:7">
      <c r="B135" s="58" t="s">
        <v>201</v>
      </c>
      <c r="C135" s="6" t="s">
        <v>200</v>
      </c>
      <c r="D135" s="80" t="s">
        <v>607</v>
      </c>
      <c r="E135" s="75"/>
      <c r="F135" s="75"/>
      <c r="G135" s="75"/>
    </row>
    <row r="136" spans="2:7">
      <c r="B136" s="58" t="s">
        <v>202</v>
      </c>
      <c r="C136" s="6" t="s">
        <v>203</v>
      </c>
      <c r="D136" s="80" t="s">
        <v>607</v>
      </c>
      <c r="E136" s="75"/>
      <c r="F136" s="75"/>
      <c r="G136" s="75"/>
    </row>
    <row r="137" spans="2:7">
      <c r="B137" s="58" t="s">
        <v>204</v>
      </c>
      <c r="C137" s="6" t="s">
        <v>205</v>
      </c>
      <c r="D137" s="80" t="s">
        <v>607</v>
      </c>
      <c r="E137" s="75"/>
      <c r="F137" s="75"/>
      <c r="G137" s="75"/>
    </row>
    <row r="138" spans="2:7" s="14" customFormat="1">
      <c r="B138" s="54">
        <v>8.3000000000000007</v>
      </c>
      <c r="C138" s="57" t="s">
        <v>217</v>
      </c>
      <c r="D138" s="79"/>
      <c r="E138" s="75"/>
      <c r="F138" s="75"/>
      <c r="G138" s="75"/>
    </row>
    <row r="139" spans="2:7" ht="76.5">
      <c r="B139" s="58">
        <v>8.3000000000000007</v>
      </c>
      <c r="C139" s="6" t="s">
        <v>761</v>
      </c>
      <c r="D139" s="80" t="s">
        <v>606</v>
      </c>
      <c r="E139" s="75"/>
      <c r="F139" s="75"/>
      <c r="G139" s="75"/>
    </row>
    <row r="140" spans="2:7">
      <c r="B140" s="58" t="s">
        <v>206</v>
      </c>
      <c r="C140" s="6" t="s">
        <v>207</v>
      </c>
      <c r="D140" s="80" t="s">
        <v>607</v>
      </c>
      <c r="E140" s="75"/>
      <c r="F140" s="75"/>
      <c r="G140" s="75"/>
    </row>
    <row r="141" spans="2:7" ht="25.5">
      <c r="B141" s="58" t="s">
        <v>214</v>
      </c>
      <c r="C141" s="6" t="s">
        <v>213</v>
      </c>
      <c r="D141" s="80" t="s">
        <v>606</v>
      </c>
      <c r="E141" s="75"/>
      <c r="F141" s="75"/>
      <c r="G141" s="75"/>
    </row>
    <row r="142" spans="2:7">
      <c r="B142" s="58" t="s">
        <v>212</v>
      </c>
      <c r="C142" s="6" t="s">
        <v>211</v>
      </c>
      <c r="D142" s="80" t="s">
        <v>607</v>
      </c>
      <c r="E142" s="75"/>
      <c r="F142" s="75"/>
      <c r="G142" s="75"/>
    </row>
    <row r="143" spans="2:7">
      <c r="B143" s="58" t="s">
        <v>210</v>
      </c>
      <c r="C143" s="6" t="s">
        <v>203</v>
      </c>
      <c r="D143" s="80" t="s">
        <v>607</v>
      </c>
      <c r="E143" s="75"/>
      <c r="F143" s="75"/>
      <c r="G143" s="75"/>
    </row>
    <row r="144" spans="2:7">
      <c r="B144" s="58" t="s">
        <v>208</v>
      </c>
      <c r="C144" s="6" t="s">
        <v>209</v>
      </c>
      <c r="D144" s="80" t="s">
        <v>607</v>
      </c>
      <c r="E144" s="75"/>
      <c r="F144" s="75"/>
      <c r="G144" s="75"/>
    </row>
    <row r="145" spans="2:7" ht="39" thickBot="1">
      <c r="B145" s="59">
        <v>8.3000000000000007</v>
      </c>
      <c r="C145" s="7" t="s">
        <v>218</v>
      </c>
      <c r="D145" s="80" t="s">
        <v>609</v>
      </c>
      <c r="E145" s="75"/>
      <c r="F145" s="75"/>
      <c r="G145" s="75"/>
    </row>
  </sheetData>
  <sheetProtection selectLockedCells="1" selectUnlockedCells="1"/>
  <autoFilter ref="B2:G145" xr:uid="{00000000-0009-0000-0000-000000000000}"/>
  <phoneticPr fontId="4" type="noConversion"/>
  <conditionalFormatting sqref="D6:D7 D18 D27 D36 D41:D42 D52 D64 D71:D72 D82:D83 D91 D98 D109 D106:D107 D120 D127:D128 D130 D138 D1:D4 D146:D149 D152:D65536">
    <cfRule type="cellIs" dxfId="5" priority="1" stopIfTrue="1" operator="equal">
      <formula>"MD"</formula>
    </cfRule>
    <cfRule type="expression" dxfId="4" priority="2" stopIfTrue="1">
      <formula>OR(D:D="RD",D:D ="PNP")</formula>
    </cfRule>
    <cfRule type="cellIs" dxfId="3" priority="3" stopIfTrue="1" operator="equal">
      <formula>"D"</formula>
    </cfRule>
  </conditionalFormatting>
  <dataValidations xWindow="586" yWindow="411" count="1">
    <dataValidation type="list" allowBlank="1" showInputMessage="1" showErrorMessage="1" prompt="D      - Process comply with standard and documented_x000a_MD   - Process comply with standard must be documented_x000a_RD   - Process do not comply with standard must be redesigned_x000a_PNP - Process required by standard not implemented (not in place)_x000a_" sqref="D131:D137 D65:D70 D5 D84:D90 D139:D145 D19:D26 D28:D35 D37:D40 D73:D81 D43:D51 D53:D63 D108 D110:D119 D121:D126 D99:D105 D92:D97 D129 D8:D17" xr:uid="{00000000-0002-0000-0000-000000000000}">
      <formula1>"D,MD,RD,PNP,NA"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9"/>
  <sheetViews>
    <sheetView topLeftCell="A7" zoomScale="85" zoomScaleNormal="80" workbookViewId="0">
      <selection activeCell="C31" sqref="C31"/>
    </sheetView>
  </sheetViews>
  <sheetFormatPr baseColWidth="10" defaultColWidth="30.28515625" defaultRowHeight="12.75"/>
  <cols>
    <col min="1" max="1" width="10.85546875" style="2" customWidth="1"/>
    <col min="2" max="2" width="25.5703125" style="3" customWidth="1"/>
    <col min="3" max="3" width="58" style="3" customWidth="1"/>
    <col min="4" max="4" width="16.42578125" style="97" customWidth="1"/>
    <col min="5" max="5" width="15.5703125" style="98" customWidth="1"/>
    <col min="6" max="6" width="32.28515625" style="91" customWidth="1"/>
    <col min="7" max="7" width="59" style="88" customWidth="1"/>
    <col min="8" max="8" width="39.140625" style="88" customWidth="1"/>
    <col min="9" max="16384" width="30.28515625" style="1"/>
  </cols>
  <sheetData>
    <row r="1" spans="1:8" s="115" customFormat="1" ht="24.95" customHeight="1">
      <c r="A1" s="113" t="s">
        <v>758</v>
      </c>
      <c r="B1" s="113"/>
      <c r="C1" s="113"/>
      <c r="D1" s="114"/>
      <c r="E1" s="114"/>
      <c r="F1" s="114"/>
      <c r="G1" s="114"/>
      <c r="H1" s="114"/>
    </row>
    <row r="2" spans="1:8" s="4" customFormat="1" ht="25.5">
      <c r="A2" s="124" t="s">
        <v>759</v>
      </c>
      <c r="B2" s="124" t="s">
        <v>757</v>
      </c>
      <c r="C2" s="124" t="s">
        <v>760</v>
      </c>
      <c r="D2" s="125" t="s">
        <v>636</v>
      </c>
      <c r="E2" s="125" t="s">
        <v>762</v>
      </c>
      <c r="F2" s="125" t="s">
        <v>601</v>
      </c>
      <c r="G2" s="125" t="s">
        <v>602</v>
      </c>
      <c r="H2" s="125" t="s">
        <v>603</v>
      </c>
    </row>
    <row r="3" spans="1:8" s="14" customFormat="1">
      <c r="A3" s="13" t="s">
        <v>836</v>
      </c>
      <c r="B3" s="38" t="s">
        <v>248</v>
      </c>
      <c r="C3" s="39"/>
      <c r="D3" s="84"/>
      <c r="E3" s="84"/>
      <c r="F3" s="84"/>
      <c r="G3" s="84"/>
      <c r="H3" s="84"/>
    </row>
    <row r="4" spans="1:8" s="18" customFormat="1" ht="38.25">
      <c r="A4" s="15" t="s">
        <v>105</v>
      </c>
      <c r="B4" s="16" t="s">
        <v>124</v>
      </c>
      <c r="C4" s="36" t="s">
        <v>837</v>
      </c>
      <c r="D4" s="85"/>
      <c r="E4" s="85"/>
      <c r="F4" s="85"/>
      <c r="G4" s="85"/>
      <c r="H4" s="85"/>
    </row>
    <row r="5" spans="1:8" s="21" customFormat="1" ht="38.25">
      <c r="A5" s="19" t="s">
        <v>838</v>
      </c>
      <c r="B5" s="20" t="s">
        <v>125</v>
      </c>
      <c r="C5" s="20" t="s">
        <v>839</v>
      </c>
      <c r="D5" s="92" t="s">
        <v>45</v>
      </c>
      <c r="E5" s="93" t="s">
        <v>606</v>
      </c>
      <c r="F5" s="75"/>
      <c r="G5" s="86"/>
      <c r="H5" s="86"/>
    </row>
    <row r="6" spans="1:8" s="21" customFormat="1" ht="38.25">
      <c r="A6" s="19" t="s">
        <v>840</v>
      </c>
      <c r="B6" s="20" t="s">
        <v>841</v>
      </c>
      <c r="C6" s="20" t="s">
        <v>334</v>
      </c>
      <c r="D6" s="92" t="s">
        <v>45</v>
      </c>
      <c r="E6" s="93" t="s">
        <v>605</v>
      </c>
      <c r="F6" s="75"/>
      <c r="G6" s="86"/>
      <c r="H6" s="86"/>
    </row>
    <row r="7" spans="1:8" s="14" customFormat="1" ht="25.5">
      <c r="A7" s="13" t="s">
        <v>842</v>
      </c>
      <c r="B7" s="38" t="s">
        <v>843</v>
      </c>
      <c r="C7" s="39"/>
      <c r="D7" s="84"/>
      <c r="E7" s="84"/>
      <c r="F7" s="84"/>
      <c r="G7" s="84"/>
      <c r="H7" s="84"/>
    </row>
    <row r="8" spans="1:8" s="18" customFormat="1">
      <c r="A8" s="15" t="s">
        <v>844</v>
      </c>
      <c r="B8" s="16" t="s">
        <v>845</v>
      </c>
      <c r="C8" s="36" t="s">
        <v>126</v>
      </c>
      <c r="D8" s="85"/>
      <c r="E8" s="85"/>
      <c r="F8" s="85"/>
      <c r="G8" s="85"/>
      <c r="H8" s="85"/>
    </row>
    <row r="9" spans="1:8" s="21" customFormat="1" ht="51">
      <c r="A9" s="19" t="s">
        <v>795</v>
      </c>
      <c r="B9" s="20" t="s">
        <v>796</v>
      </c>
      <c r="C9" s="20" t="s">
        <v>756</v>
      </c>
      <c r="D9" s="92" t="s">
        <v>45</v>
      </c>
      <c r="E9" s="93" t="s">
        <v>607</v>
      </c>
      <c r="F9" s="75"/>
      <c r="G9" s="86"/>
      <c r="H9" s="86"/>
    </row>
    <row r="10" spans="1:8" s="21" customFormat="1" ht="38.25">
      <c r="A10" s="19" t="s">
        <v>489</v>
      </c>
      <c r="B10" s="20" t="s">
        <v>127</v>
      </c>
      <c r="C10" s="20" t="s">
        <v>490</v>
      </c>
      <c r="D10" s="92" t="s">
        <v>635</v>
      </c>
      <c r="E10" s="93" t="s">
        <v>606</v>
      </c>
      <c r="F10" s="75"/>
      <c r="G10" s="86"/>
      <c r="H10" s="86"/>
    </row>
    <row r="11" spans="1:8" s="21" customFormat="1" ht="25.5">
      <c r="A11" s="19" t="s">
        <v>119</v>
      </c>
      <c r="B11" s="20" t="s">
        <v>128</v>
      </c>
      <c r="C11" s="20" t="s">
        <v>120</v>
      </c>
      <c r="D11" s="92" t="s">
        <v>631</v>
      </c>
      <c r="E11" s="93" t="s">
        <v>609</v>
      </c>
      <c r="F11" s="75"/>
      <c r="G11" s="86"/>
      <c r="H11" s="86"/>
    </row>
    <row r="12" spans="1:8" s="21" customFormat="1" ht="38.25">
      <c r="A12" s="19" t="s">
        <v>121</v>
      </c>
      <c r="B12" s="20" t="s">
        <v>129</v>
      </c>
      <c r="C12" s="20" t="s">
        <v>122</v>
      </c>
      <c r="D12" s="92" t="s">
        <v>635</v>
      </c>
      <c r="E12" s="93" t="s">
        <v>613</v>
      </c>
      <c r="F12" s="75"/>
      <c r="G12" s="86"/>
      <c r="H12" s="86"/>
    </row>
    <row r="13" spans="1:8" s="21" customFormat="1" ht="38.25">
      <c r="A13" s="19" t="s">
        <v>123</v>
      </c>
      <c r="B13" s="20" t="s">
        <v>534</v>
      </c>
      <c r="C13" s="20" t="s">
        <v>729</v>
      </c>
      <c r="D13" s="92" t="s">
        <v>635</v>
      </c>
      <c r="E13" s="93" t="s">
        <v>605</v>
      </c>
      <c r="F13" s="75"/>
      <c r="G13" s="86"/>
      <c r="H13" s="86"/>
    </row>
    <row r="14" spans="1:8" s="21" customFormat="1">
      <c r="A14" s="19" t="s">
        <v>730</v>
      </c>
      <c r="B14" s="20" t="s">
        <v>731</v>
      </c>
      <c r="C14" s="20" t="s">
        <v>133</v>
      </c>
      <c r="D14" s="92" t="s">
        <v>637</v>
      </c>
      <c r="E14" s="93" t="s">
        <v>605</v>
      </c>
      <c r="F14" s="75"/>
      <c r="G14" s="86"/>
      <c r="H14" s="86"/>
    </row>
    <row r="15" spans="1:8" s="21" customFormat="1" ht="25.5">
      <c r="A15" s="19" t="s">
        <v>732</v>
      </c>
      <c r="B15" s="20" t="s">
        <v>733</v>
      </c>
      <c r="C15" s="20" t="s">
        <v>734</v>
      </c>
      <c r="D15" s="92" t="s">
        <v>634</v>
      </c>
      <c r="E15" s="93" t="s">
        <v>605</v>
      </c>
      <c r="F15" s="75"/>
      <c r="G15" s="86"/>
      <c r="H15" s="86"/>
    </row>
    <row r="16" spans="1:8" s="21" customFormat="1" ht="63.75">
      <c r="A16" s="19" t="s">
        <v>735</v>
      </c>
      <c r="B16" s="20" t="s">
        <v>130</v>
      </c>
      <c r="C16" s="20" t="s">
        <v>736</v>
      </c>
      <c r="D16" s="92" t="s">
        <v>635</v>
      </c>
      <c r="E16" s="93" t="s">
        <v>605</v>
      </c>
      <c r="F16" s="75"/>
      <c r="G16" s="86"/>
      <c r="H16" s="86"/>
    </row>
    <row r="17" spans="1:8" s="18" customFormat="1" ht="51">
      <c r="A17" s="15" t="s">
        <v>536</v>
      </c>
      <c r="B17" s="16" t="s">
        <v>537</v>
      </c>
      <c r="C17" s="36" t="s">
        <v>475</v>
      </c>
      <c r="D17" s="85"/>
      <c r="E17" s="85"/>
      <c r="F17" s="85"/>
      <c r="G17" s="85"/>
      <c r="H17" s="85"/>
    </row>
    <row r="18" spans="1:8" s="21" customFormat="1" ht="51">
      <c r="A18" s="19" t="s">
        <v>538</v>
      </c>
      <c r="B18" s="20" t="s">
        <v>285</v>
      </c>
      <c r="C18" s="20" t="s">
        <v>286</v>
      </c>
      <c r="D18" s="92" t="s">
        <v>635</v>
      </c>
      <c r="E18" s="93" t="s">
        <v>605</v>
      </c>
      <c r="F18" s="75"/>
      <c r="G18" s="86"/>
      <c r="H18" s="86"/>
    </row>
    <row r="19" spans="1:8" s="21" customFormat="1" ht="25.5">
      <c r="A19" s="19" t="s">
        <v>287</v>
      </c>
      <c r="B19" s="20" t="s">
        <v>237</v>
      </c>
      <c r="C19" s="20" t="s">
        <v>639</v>
      </c>
      <c r="D19" s="92" t="s">
        <v>634</v>
      </c>
      <c r="E19" s="93" t="s">
        <v>605</v>
      </c>
      <c r="F19" s="75"/>
      <c r="G19" s="86"/>
      <c r="H19" s="86"/>
    </row>
    <row r="20" spans="1:8" s="21" customFormat="1" ht="63.75">
      <c r="A20" s="19" t="s">
        <v>640</v>
      </c>
      <c r="B20" s="20" t="s">
        <v>641</v>
      </c>
      <c r="C20" s="20" t="s">
        <v>642</v>
      </c>
      <c r="D20" s="92" t="s">
        <v>632</v>
      </c>
      <c r="E20" s="93" t="s">
        <v>605</v>
      </c>
      <c r="F20" s="75"/>
      <c r="G20" s="86"/>
      <c r="H20" s="86"/>
    </row>
    <row r="21" spans="1:8" s="22" customFormat="1">
      <c r="A21" s="13" t="s">
        <v>643</v>
      </c>
      <c r="B21" s="38" t="s">
        <v>644</v>
      </c>
      <c r="C21" s="39"/>
      <c r="D21" s="84"/>
      <c r="E21" s="84"/>
      <c r="F21" s="84"/>
      <c r="G21" s="84"/>
      <c r="H21" s="84"/>
    </row>
    <row r="22" spans="1:8" s="18" customFormat="1" ht="25.5">
      <c r="A22" s="15" t="s">
        <v>645</v>
      </c>
      <c r="B22" s="16" t="s">
        <v>646</v>
      </c>
      <c r="C22" s="36" t="s">
        <v>647</v>
      </c>
      <c r="D22" s="85"/>
      <c r="E22" s="85"/>
      <c r="F22" s="85"/>
      <c r="G22" s="85"/>
      <c r="H22" s="85"/>
    </row>
    <row r="23" spans="1:8" s="21" customFormat="1" ht="25.5">
      <c r="A23" s="19" t="s">
        <v>648</v>
      </c>
      <c r="B23" s="20" t="s">
        <v>106</v>
      </c>
      <c r="C23" s="20" t="s">
        <v>649</v>
      </c>
      <c r="D23" s="92" t="s">
        <v>635</v>
      </c>
      <c r="E23" s="93" t="s">
        <v>605</v>
      </c>
      <c r="F23" s="75"/>
      <c r="G23" s="86"/>
      <c r="H23" s="86"/>
    </row>
    <row r="24" spans="1:8" s="21" customFormat="1" ht="25.5">
      <c r="A24" s="19" t="s">
        <v>650</v>
      </c>
      <c r="B24" s="20" t="s">
        <v>651</v>
      </c>
      <c r="C24" s="20" t="s">
        <v>492</v>
      </c>
      <c r="D24" s="92" t="s">
        <v>635</v>
      </c>
      <c r="E24" s="93" t="s">
        <v>605</v>
      </c>
      <c r="F24" s="75"/>
      <c r="G24" s="86"/>
      <c r="H24" s="86"/>
    </row>
    <row r="25" spans="1:8" s="21" customFormat="1" ht="38.25">
      <c r="A25" s="19" t="s">
        <v>493</v>
      </c>
      <c r="B25" s="20" t="s">
        <v>494</v>
      </c>
      <c r="C25" s="20" t="s">
        <v>302</v>
      </c>
      <c r="D25" s="92" t="s">
        <v>635</v>
      </c>
      <c r="E25" s="93" t="s">
        <v>605</v>
      </c>
      <c r="F25" s="75"/>
      <c r="G25" s="86"/>
      <c r="H25" s="86"/>
    </row>
    <row r="26" spans="1:8" s="18" customFormat="1" ht="25.5">
      <c r="A26" s="15" t="s">
        <v>303</v>
      </c>
      <c r="B26" s="16" t="s">
        <v>477</v>
      </c>
      <c r="C26" s="36" t="s">
        <v>304</v>
      </c>
      <c r="D26" s="85"/>
      <c r="E26" s="85"/>
      <c r="F26" s="85"/>
      <c r="G26" s="85"/>
      <c r="H26" s="85"/>
    </row>
    <row r="27" spans="1:8" s="21" customFormat="1" ht="25.5">
      <c r="A27" s="19" t="s">
        <v>305</v>
      </c>
      <c r="B27" s="20" t="s">
        <v>478</v>
      </c>
      <c r="C27" s="20" t="s">
        <v>246</v>
      </c>
      <c r="D27" s="92" t="s">
        <v>635</v>
      </c>
      <c r="E27" s="93" t="s">
        <v>605</v>
      </c>
      <c r="F27" s="75"/>
      <c r="G27" s="86"/>
      <c r="H27" s="86"/>
    </row>
    <row r="28" spans="1:8" s="21" customFormat="1" ht="38.25">
      <c r="A28" s="19" t="s">
        <v>247</v>
      </c>
      <c r="B28" s="20" t="s">
        <v>751</v>
      </c>
      <c r="C28" s="20" t="s">
        <v>752</v>
      </c>
      <c r="D28" s="92" t="s">
        <v>635</v>
      </c>
      <c r="E28" s="93" t="s">
        <v>605</v>
      </c>
      <c r="F28" s="75"/>
      <c r="G28" s="86"/>
      <c r="H28" s="86"/>
    </row>
    <row r="29" spans="1:8" s="22" customFormat="1">
      <c r="A29" s="13" t="s">
        <v>107</v>
      </c>
      <c r="B29" s="38" t="s">
        <v>108</v>
      </c>
      <c r="C29" s="39"/>
      <c r="D29" s="84"/>
      <c r="E29" s="84"/>
      <c r="F29" s="84"/>
      <c r="G29" s="84"/>
      <c r="H29" s="84"/>
    </row>
    <row r="30" spans="1:8" s="18" customFormat="1" ht="51">
      <c r="A30" s="15" t="s">
        <v>109</v>
      </c>
      <c r="B30" s="16" t="s">
        <v>110</v>
      </c>
      <c r="C30" s="36" t="s">
        <v>667</v>
      </c>
      <c r="D30" s="85"/>
      <c r="E30" s="85"/>
      <c r="F30" s="85"/>
      <c r="G30" s="85"/>
      <c r="H30" s="85"/>
    </row>
    <row r="31" spans="1:8" s="21" customFormat="1" ht="38.25">
      <c r="A31" s="19" t="s">
        <v>668</v>
      </c>
      <c r="B31" s="20" t="s">
        <v>669</v>
      </c>
      <c r="C31" s="20" t="s">
        <v>670</v>
      </c>
      <c r="D31" s="92" t="s">
        <v>631</v>
      </c>
      <c r="E31" s="93" t="s">
        <v>605</v>
      </c>
      <c r="F31" s="75"/>
      <c r="G31" s="86"/>
      <c r="H31" s="86"/>
    </row>
    <row r="32" spans="1:8" s="21" customFormat="1" ht="63.75">
      <c r="A32" s="19" t="s">
        <v>671</v>
      </c>
      <c r="B32" s="20" t="s">
        <v>672</v>
      </c>
      <c r="C32" s="20" t="s">
        <v>859</v>
      </c>
      <c r="D32" s="92" t="s">
        <v>631</v>
      </c>
      <c r="E32" s="93" t="s">
        <v>605</v>
      </c>
      <c r="F32" s="75"/>
      <c r="G32" s="86"/>
      <c r="H32" s="86"/>
    </row>
    <row r="33" spans="1:8" s="21" customFormat="1" ht="51">
      <c r="A33" s="19" t="s">
        <v>860</v>
      </c>
      <c r="B33" s="20" t="s">
        <v>535</v>
      </c>
      <c r="C33" s="20" t="s">
        <v>0</v>
      </c>
      <c r="D33" s="92" t="s">
        <v>631</v>
      </c>
      <c r="E33" s="93" t="s">
        <v>605</v>
      </c>
      <c r="F33" s="75"/>
      <c r="G33" s="86"/>
      <c r="H33" s="86"/>
    </row>
    <row r="34" spans="1:8" s="18" customFormat="1" ht="63.75">
      <c r="A34" s="15" t="s">
        <v>1</v>
      </c>
      <c r="B34" s="16" t="s">
        <v>2</v>
      </c>
      <c r="C34" s="17" t="s">
        <v>3</v>
      </c>
      <c r="D34" s="94"/>
      <c r="E34" s="94"/>
      <c r="F34" s="85"/>
      <c r="G34" s="85"/>
      <c r="H34" s="85"/>
    </row>
    <row r="35" spans="1:8" s="21" customFormat="1" ht="38.25">
      <c r="A35" s="19" t="s">
        <v>4</v>
      </c>
      <c r="B35" s="20" t="s">
        <v>5</v>
      </c>
      <c r="C35" s="20" t="s">
        <v>6</v>
      </c>
      <c r="D35" s="92" t="s">
        <v>631</v>
      </c>
      <c r="E35" s="93" t="s">
        <v>605</v>
      </c>
      <c r="F35" s="75"/>
      <c r="G35" s="86"/>
      <c r="H35" s="86"/>
    </row>
    <row r="36" spans="1:8" s="21" customFormat="1" ht="51">
      <c r="A36" s="19" t="s">
        <v>7</v>
      </c>
      <c r="B36" s="20" t="s">
        <v>8</v>
      </c>
      <c r="C36" s="20" t="s">
        <v>9</v>
      </c>
      <c r="D36" s="92" t="s">
        <v>633</v>
      </c>
      <c r="E36" s="93" t="s">
        <v>605</v>
      </c>
      <c r="F36" s="75"/>
      <c r="G36" s="86"/>
      <c r="H36" s="86"/>
    </row>
    <row r="37" spans="1:8" s="21" customFormat="1" ht="25.5">
      <c r="A37" s="19" t="s">
        <v>10</v>
      </c>
      <c r="B37" s="20" t="s">
        <v>681</v>
      </c>
      <c r="C37" s="20" t="s">
        <v>221</v>
      </c>
      <c r="D37" s="92" t="s">
        <v>631</v>
      </c>
      <c r="E37" s="93" t="s">
        <v>605</v>
      </c>
      <c r="F37" s="75"/>
      <c r="G37" s="86"/>
      <c r="H37" s="86"/>
    </row>
    <row r="38" spans="1:8" s="18" customFormat="1" ht="38.25">
      <c r="A38" s="15" t="s">
        <v>222</v>
      </c>
      <c r="B38" s="16" t="s">
        <v>661</v>
      </c>
      <c r="C38" s="36" t="s">
        <v>662</v>
      </c>
      <c r="D38" s="85"/>
      <c r="E38" s="85"/>
      <c r="F38" s="85"/>
      <c r="G38" s="85"/>
      <c r="H38" s="85"/>
    </row>
    <row r="39" spans="1:8" s="21" customFormat="1" ht="25.5">
      <c r="A39" s="19" t="s">
        <v>663</v>
      </c>
      <c r="B39" s="20" t="s">
        <v>664</v>
      </c>
      <c r="C39" s="20" t="s">
        <v>594</v>
      </c>
      <c r="D39" s="92" t="s">
        <v>631</v>
      </c>
      <c r="E39" s="93" t="s">
        <v>605</v>
      </c>
      <c r="F39" s="75"/>
      <c r="G39" s="86"/>
      <c r="H39" s="86"/>
    </row>
    <row r="40" spans="1:8" s="21" customFormat="1" ht="38.25">
      <c r="A40" s="19" t="s">
        <v>313</v>
      </c>
      <c r="B40" s="20" t="s">
        <v>314</v>
      </c>
      <c r="C40" s="20" t="s">
        <v>13</v>
      </c>
      <c r="D40" s="92" t="s">
        <v>631</v>
      </c>
      <c r="E40" s="93" t="s">
        <v>605</v>
      </c>
      <c r="F40" s="75"/>
      <c r="G40" s="86"/>
      <c r="H40" s="86"/>
    </row>
    <row r="41" spans="1:8" s="21" customFormat="1" ht="51">
      <c r="A41" s="19" t="s">
        <v>315</v>
      </c>
      <c r="B41" s="20" t="s">
        <v>316</v>
      </c>
      <c r="C41" s="20" t="s">
        <v>555</v>
      </c>
      <c r="D41" s="92" t="s">
        <v>631</v>
      </c>
      <c r="E41" s="93" t="s">
        <v>605</v>
      </c>
      <c r="F41" s="75"/>
      <c r="G41" s="86"/>
      <c r="H41" s="86"/>
    </row>
    <row r="42" spans="1:8" s="22" customFormat="1" ht="25.5">
      <c r="A42" s="13" t="s">
        <v>556</v>
      </c>
      <c r="B42" s="38" t="s">
        <v>245</v>
      </c>
      <c r="C42" s="39"/>
      <c r="D42" s="84"/>
      <c r="E42" s="84"/>
      <c r="F42" s="84"/>
      <c r="G42" s="84"/>
      <c r="H42" s="84"/>
    </row>
    <row r="43" spans="1:8" s="18" customFormat="1" ht="25.5">
      <c r="A43" s="15" t="s">
        <v>581</v>
      </c>
      <c r="B43" s="16" t="s">
        <v>789</v>
      </c>
      <c r="C43" s="36" t="s">
        <v>557</v>
      </c>
      <c r="D43" s="85"/>
      <c r="E43" s="85"/>
      <c r="F43" s="85"/>
      <c r="G43" s="85"/>
      <c r="H43" s="85"/>
    </row>
    <row r="44" spans="1:8" s="21" customFormat="1" ht="38.25">
      <c r="A44" s="19" t="s">
        <v>584</v>
      </c>
      <c r="B44" s="20" t="s">
        <v>790</v>
      </c>
      <c r="C44" s="20" t="s">
        <v>271</v>
      </c>
      <c r="D44" s="92" t="s">
        <v>637</v>
      </c>
      <c r="E44" s="93" t="s">
        <v>605</v>
      </c>
      <c r="F44" s="75"/>
      <c r="G44" s="86"/>
      <c r="H44" s="86"/>
    </row>
    <row r="45" spans="1:8" s="21" customFormat="1" ht="25.5">
      <c r="A45" s="19" t="s">
        <v>272</v>
      </c>
      <c r="B45" s="20" t="s">
        <v>791</v>
      </c>
      <c r="C45" s="20" t="s">
        <v>317</v>
      </c>
      <c r="D45" s="92" t="s">
        <v>637</v>
      </c>
      <c r="E45" s="93" t="s">
        <v>605</v>
      </c>
      <c r="F45" s="75"/>
      <c r="G45" s="86"/>
      <c r="H45" s="86"/>
    </row>
    <row r="46" spans="1:8" s="21" customFormat="1" ht="25.5">
      <c r="A46" s="19" t="s">
        <v>273</v>
      </c>
      <c r="B46" s="20" t="s">
        <v>792</v>
      </c>
      <c r="C46" s="20" t="s">
        <v>274</v>
      </c>
      <c r="D46" s="92" t="s">
        <v>637</v>
      </c>
      <c r="E46" s="93" t="s">
        <v>605</v>
      </c>
      <c r="F46" s="75"/>
      <c r="G46" s="86"/>
      <c r="H46" s="86"/>
    </row>
    <row r="47" spans="1:8" s="21" customFormat="1" ht="38.25">
      <c r="A47" s="19" t="s">
        <v>683</v>
      </c>
      <c r="B47" s="20" t="s">
        <v>684</v>
      </c>
      <c r="C47" s="20" t="s">
        <v>685</v>
      </c>
      <c r="D47" s="92" t="s">
        <v>637</v>
      </c>
      <c r="E47" s="93" t="s">
        <v>605</v>
      </c>
      <c r="F47" s="75"/>
      <c r="G47" s="86"/>
      <c r="H47" s="86"/>
    </row>
    <row r="48" spans="1:8" s="21" customFormat="1" ht="25.5">
      <c r="A48" s="19" t="s">
        <v>686</v>
      </c>
      <c r="B48" s="20" t="s">
        <v>793</v>
      </c>
      <c r="C48" s="20" t="s">
        <v>687</v>
      </c>
      <c r="D48" s="92" t="s">
        <v>637</v>
      </c>
      <c r="E48" s="93" t="s">
        <v>605</v>
      </c>
      <c r="F48" s="75"/>
      <c r="G48" s="86"/>
      <c r="H48" s="86"/>
    </row>
    <row r="49" spans="1:8" s="21" customFormat="1" ht="51">
      <c r="A49" s="19" t="s">
        <v>688</v>
      </c>
      <c r="B49" s="20" t="s">
        <v>689</v>
      </c>
      <c r="C49" s="20" t="s">
        <v>118</v>
      </c>
      <c r="D49" s="92" t="s">
        <v>637</v>
      </c>
      <c r="E49" s="93" t="s">
        <v>605</v>
      </c>
      <c r="F49" s="75"/>
      <c r="G49" s="86"/>
      <c r="H49" s="86"/>
    </row>
    <row r="50" spans="1:8" s="18" customFormat="1" ht="25.5">
      <c r="A50" s="15" t="s">
        <v>724</v>
      </c>
      <c r="B50" s="16" t="s">
        <v>794</v>
      </c>
      <c r="C50" s="36" t="s">
        <v>585</v>
      </c>
      <c r="D50" s="85"/>
      <c r="E50" s="85"/>
      <c r="F50" s="85"/>
      <c r="G50" s="85"/>
      <c r="H50" s="85"/>
    </row>
    <row r="51" spans="1:8" s="21" customFormat="1" ht="38.25">
      <c r="A51" s="19" t="s">
        <v>726</v>
      </c>
      <c r="B51" s="20" t="s">
        <v>491</v>
      </c>
      <c r="C51" s="20" t="s">
        <v>500</v>
      </c>
      <c r="D51" s="92" t="s">
        <v>637</v>
      </c>
      <c r="E51" s="93" t="s">
        <v>605</v>
      </c>
      <c r="F51" s="75"/>
      <c r="G51" s="86"/>
      <c r="H51" s="86"/>
    </row>
    <row r="52" spans="1:8" s="21" customFormat="1" ht="25.5">
      <c r="A52" s="19" t="s">
        <v>295</v>
      </c>
      <c r="B52" s="20" t="s">
        <v>586</v>
      </c>
      <c r="C52" s="20" t="s">
        <v>587</v>
      </c>
      <c r="D52" s="92" t="s">
        <v>637</v>
      </c>
      <c r="E52" s="93" t="s">
        <v>605</v>
      </c>
      <c r="F52" s="75"/>
      <c r="G52" s="86"/>
      <c r="H52" s="86"/>
    </row>
    <row r="53" spans="1:8" s="21" customFormat="1" ht="38.25">
      <c r="A53" s="19" t="s">
        <v>717</v>
      </c>
      <c r="B53" s="20" t="s">
        <v>236</v>
      </c>
      <c r="C53" s="20" t="s">
        <v>501</v>
      </c>
      <c r="D53" s="92" t="s">
        <v>637</v>
      </c>
      <c r="E53" s="93" t="s">
        <v>605</v>
      </c>
      <c r="F53" s="75"/>
      <c r="G53" s="86"/>
      <c r="H53" s="86"/>
    </row>
    <row r="54" spans="1:8" s="21" customFormat="1" ht="25.5">
      <c r="A54" s="19" t="s">
        <v>719</v>
      </c>
      <c r="B54" s="20" t="s">
        <v>728</v>
      </c>
      <c r="C54" s="20" t="s">
        <v>502</v>
      </c>
      <c r="D54" s="92" t="s">
        <v>634</v>
      </c>
      <c r="E54" s="93" t="s">
        <v>605</v>
      </c>
      <c r="F54" s="75"/>
      <c r="G54" s="86"/>
      <c r="H54" s="86"/>
    </row>
    <row r="55" spans="1:8" s="21" customFormat="1" ht="25.5">
      <c r="A55" s="19" t="s">
        <v>588</v>
      </c>
      <c r="B55" s="20" t="s">
        <v>715</v>
      </c>
      <c r="C55" s="20" t="s">
        <v>652</v>
      </c>
      <c r="D55" s="92" t="s">
        <v>634</v>
      </c>
      <c r="E55" s="93" t="s">
        <v>605</v>
      </c>
      <c r="F55" s="75"/>
      <c r="G55" s="86"/>
      <c r="H55" s="86"/>
    </row>
    <row r="56" spans="1:8" s="21" customFormat="1" ht="38.25">
      <c r="A56" s="19" t="s">
        <v>653</v>
      </c>
      <c r="B56" s="20" t="s">
        <v>92</v>
      </c>
      <c r="C56" s="20" t="s">
        <v>654</v>
      </c>
      <c r="D56" s="92" t="s">
        <v>634</v>
      </c>
      <c r="E56" s="93" t="s">
        <v>605</v>
      </c>
      <c r="F56" s="75"/>
      <c r="G56" s="86"/>
      <c r="H56" s="86"/>
    </row>
    <row r="57" spans="1:8" s="21" customFormat="1" ht="25.5">
      <c r="A57" s="19" t="s">
        <v>655</v>
      </c>
      <c r="B57" s="20" t="s">
        <v>298</v>
      </c>
      <c r="C57" s="20" t="s">
        <v>755</v>
      </c>
      <c r="D57" s="92" t="s">
        <v>637</v>
      </c>
      <c r="E57" s="93" t="s">
        <v>605</v>
      </c>
      <c r="F57" s="75"/>
      <c r="G57" s="86"/>
      <c r="H57" s="86"/>
    </row>
    <row r="58" spans="1:8" s="22" customFormat="1" ht="25.5">
      <c r="A58" s="13" t="s">
        <v>95</v>
      </c>
      <c r="B58" s="38" t="s">
        <v>690</v>
      </c>
      <c r="C58" s="39"/>
      <c r="D58" s="84"/>
      <c r="E58" s="84"/>
      <c r="F58" s="84"/>
      <c r="G58" s="84"/>
      <c r="H58" s="84"/>
    </row>
    <row r="59" spans="1:8" s="18" customFormat="1" ht="25.5">
      <c r="A59" s="15" t="s">
        <v>96</v>
      </c>
      <c r="B59" s="16" t="s">
        <v>299</v>
      </c>
      <c r="C59" s="36" t="s">
        <v>300</v>
      </c>
      <c r="D59" s="85"/>
      <c r="E59" s="85"/>
      <c r="F59" s="85"/>
      <c r="G59" s="85"/>
      <c r="H59" s="85"/>
    </row>
    <row r="60" spans="1:8" s="21" customFormat="1" ht="25.5">
      <c r="A60" s="19" t="s">
        <v>97</v>
      </c>
      <c r="B60" s="20" t="s">
        <v>301</v>
      </c>
      <c r="C60" s="20" t="s">
        <v>656</v>
      </c>
      <c r="D60" s="92" t="s">
        <v>635</v>
      </c>
      <c r="E60" s="93" t="s">
        <v>605</v>
      </c>
      <c r="F60" s="75"/>
      <c r="G60" s="86"/>
      <c r="H60" s="86"/>
    </row>
    <row r="61" spans="1:8" s="21" customFormat="1" ht="25.5">
      <c r="A61" s="19" t="s">
        <v>657</v>
      </c>
      <c r="B61" s="20" t="s">
        <v>658</v>
      </c>
      <c r="C61" s="20" t="s">
        <v>716</v>
      </c>
      <c r="D61" s="92" t="s">
        <v>635</v>
      </c>
      <c r="E61" s="93" t="s">
        <v>605</v>
      </c>
      <c r="F61" s="75"/>
      <c r="G61" s="86"/>
      <c r="H61" s="86"/>
    </row>
    <row r="62" spans="1:8" s="21" customFormat="1" ht="38.25">
      <c r="A62" s="19" t="s">
        <v>659</v>
      </c>
      <c r="B62" s="20" t="s">
        <v>134</v>
      </c>
      <c r="C62" s="20" t="s">
        <v>578</v>
      </c>
      <c r="D62" s="92" t="s">
        <v>635</v>
      </c>
      <c r="E62" s="93" t="s">
        <v>605</v>
      </c>
      <c r="F62" s="75"/>
      <c r="G62" s="86"/>
      <c r="H62" s="86"/>
    </row>
    <row r="63" spans="1:8" s="21" customFormat="1" ht="38.25">
      <c r="A63" s="19" t="s">
        <v>579</v>
      </c>
      <c r="B63" s="20" t="s">
        <v>531</v>
      </c>
      <c r="C63" s="20" t="s">
        <v>580</v>
      </c>
      <c r="D63" s="92" t="s">
        <v>635</v>
      </c>
      <c r="E63" s="93" t="s">
        <v>605</v>
      </c>
      <c r="F63" s="75"/>
      <c r="G63" s="86"/>
      <c r="H63" s="86"/>
    </row>
    <row r="64" spans="1:8" s="18" customFormat="1" ht="38.25">
      <c r="A64" s="15" t="s">
        <v>674</v>
      </c>
      <c r="B64" s="16" t="s">
        <v>539</v>
      </c>
      <c r="C64" s="36" t="s">
        <v>14</v>
      </c>
      <c r="D64" s="85"/>
      <c r="E64" s="85"/>
      <c r="F64" s="85"/>
      <c r="G64" s="85"/>
      <c r="H64" s="85"/>
    </row>
    <row r="65" spans="1:8" s="21" customFormat="1" ht="51">
      <c r="A65" s="19" t="s">
        <v>675</v>
      </c>
      <c r="B65" s="20" t="s">
        <v>540</v>
      </c>
      <c r="C65" s="20" t="s">
        <v>541</v>
      </c>
      <c r="D65" s="92" t="s">
        <v>635</v>
      </c>
      <c r="E65" s="93" t="s">
        <v>605</v>
      </c>
      <c r="F65" s="75"/>
      <c r="G65" s="86"/>
      <c r="H65" s="86"/>
    </row>
    <row r="66" spans="1:8" s="21" customFormat="1" ht="38.25">
      <c r="A66" s="19" t="s">
        <v>542</v>
      </c>
      <c r="B66" s="20" t="s">
        <v>543</v>
      </c>
      <c r="C66" s="20" t="s">
        <v>544</v>
      </c>
      <c r="D66" s="92" t="s">
        <v>635</v>
      </c>
      <c r="E66" s="93" t="s">
        <v>605</v>
      </c>
      <c r="F66" s="75"/>
      <c r="G66" s="86"/>
      <c r="H66" s="86"/>
    </row>
    <row r="67" spans="1:8" s="21" customFormat="1" ht="63.75">
      <c r="A67" s="19" t="s">
        <v>545</v>
      </c>
      <c r="B67" s="20" t="s">
        <v>546</v>
      </c>
      <c r="C67" s="20" t="s">
        <v>547</v>
      </c>
      <c r="D67" s="92" t="s">
        <v>635</v>
      </c>
      <c r="E67" s="93" t="s">
        <v>605</v>
      </c>
      <c r="F67" s="75"/>
      <c r="G67" s="86"/>
      <c r="H67" s="86"/>
    </row>
    <row r="68" spans="1:8" s="18" customFormat="1" ht="25.5">
      <c r="A68" s="15" t="s">
        <v>319</v>
      </c>
      <c r="B68" s="16" t="s">
        <v>135</v>
      </c>
      <c r="C68" s="36" t="s">
        <v>136</v>
      </c>
      <c r="D68" s="85"/>
      <c r="E68" s="85"/>
      <c r="F68" s="85"/>
      <c r="G68" s="85"/>
      <c r="H68" s="85"/>
    </row>
    <row r="69" spans="1:8" s="21" customFormat="1" ht="38.25">
      <c r="A69" s="19" t="s">
        <v>321</v>
      </c>
      <c r="B69" s="20" t="s">
        <v>132</v>
      </c>
      <c r="C69" s="20" t="s">
        <v>116</v>
      </c>
      <c r="D69" s="92" t="s">
        <v>634</v>
      </c>
      <c r="E69" s="93" t="s">
        <v>605</v>
      </c>
      <c r="F69" s="75"/>
      <c r="G69" s="86"/>
      <c r="H69" s="86"/>
    </row>
    <row r="70" spans="1:8" s="21" customFormat="1" ht="38.25">
      <c r="A70" s="19" t="s">
        <v>117</v>
      </c>
      <c r="B70" s="20" t="s">
        <v>137</v>
      </c>
      <c r="C70" s="20" t="s">
        <v>532</v>
      </c>
      <c r="D70" s="92" t="s">
        <v>634</v>
      </c>
      <c r="E70" s="93" t="s">
        <v>605</v>
      </c>
      <c r="F70" s="75"/>
      <c r="G70" s="86"/>
      <c r="H70" s="86"/>
    </row>
    <row r="71" spans="1:8" s="18" customFormat="1" ht="38.25">
      <c r="A71" s="15" t="s">
        <v>289</v>
      </c>
      <c r="B71" s="16" t="s">
        <v>847</v>
      </c>
      <c r="C71" s="36" t="s">
        <v>848</v>
      </c>
      <c r="D71" s="85"/>
      <c r="E71" s="85"/>
      <c r="F71" s="85"/>
      <c r="G71" s="85"/>
      <c r="H71" s="85"/>
    </row>
    <row r="72" spans="1:8" s="21" customFormat="1" ht="38.25">
      <c r="A72" s="19" t="s">
        <v>291</v>
      </c>
      <c r="B72" s="20" t="s">
        <v>849</v>
      </c>
      <c r="C72" s="20" t="s">
        <v>850</v>
      </c>
      <c r="D72" s="92" t="s">
        <v>634</v>
      </c>
      <c r="E72" s="93" t="s">
        <v>605</v>
      </c>
      <c r="F72" s="75"/>
      <c r="G72" s="86"/>
      <c r="H72" s="86"/>
    </row>
    <row r="73" spans="1:8" s="21" customFormat="1" ht="51">
      <c r="A73" s="19" t="s">
        <v>293</v>
      </c>
      <c r="B73" s="20" t="s">
        <v>851</v>
      </c>
      <c r="C73" s="20" t="s">
        <v>852</v>
      </c>
      <c r="D73" s="92" t="s">
        <v>634</v>
      </c>
      <c r="E73" s="93" t="s">
        <v>605</v>
      </c>
      <c r="F73" s="75"/>
      <c r="G73" s="86"/>
      <c r="H73" s="86"/>
    </row>
    <row r="74" spans="1:8" s="18" customFormat="1" ht="25.5">
      <c r="A74" s="15" t="s">
        <v>11</v>
      </c>
      <c r="B74" s="16" t="s">
        <v>853</v>
      </c>
      <c r="C74" s="36" t="s">
        <v>854</v>
      </c>
      <c r="D74" s="85"/>
      <c r="E74" s="85"/>
      <c r="F74" s="85"/>
      <c r="G74" s="85"/>
      <c r="H74" s="85"/>
    </row>
    <row r="75" spans="1:8" s="21" customFormat="1" ht="25.5">
      <c r="A75" s="19" t="s">
        <v>549</v>
      </c>
      <c r="B75" s="20" t="s">
        <v>660</v>
      </c>
      <c r="C75" s="20" t="s">
        <v>835</v>
      </c>
      <c r="D75" s="92" t="s">
        <v>634</v>
      </c>
      <c r="E75" s="93" t="s">
        <v>605</v>
      </c>
      <c r="F75" s="75"/>
      <c r="G75" s="86"/>
      <c r="H75" s="86"/>
    </row>
    <row r="76" spans="1:8" s="18" customFormat="1" ht="25.5">
      <c r="A76" s="15" t="s">
        <v>496</v>
      </c>
      <c r="B76" s="16" t="s">
        <v>497</v>
      </c>
      <c r="C76" s="36" t="s">
        <v>498</v>
      </c>
      <c r="D76" s="85"/>
      <c r="E76" s="85"/>
      <c r="F76" s="85"/>
      <c r="G76" s="85"/>
      <c r="H76" s="85"/>
    </row>
    <row r="77" spans="1:8" s="21" customFormat="1" ht="38.25">
      <c r="A77" s="19" t="s">
        <v>499</v>
      </c>
      <c r="B77" s="20" t="s">
        <v>17</v>
      </c>
      <c r="C77" s="20" t="s">
        <v>564</v>
      </c>
      <c r="D77" s="92" t="s">
        <v>634</v>
      </c>
      <c r="E77" s="93" t="s">
        <v>605</v>
      </c>
      <c r="F77" s="75"/>
      <c r="G77" s="86"/>
      <c r="H77" s="86"/>
    </row>
    <row r="78" spans="1:8" s="21" customFormat="1" ht="51">
      <c r="A78" s="19" t="s">
        <v>565</v>
      </c>
      <c r="B78" s="20" t="s">
        <v>113</v>
      </c>
      <c r="C78" s="20" t="s">
        <v>765</v>
      </c>
      <c r="D78" s="92" t="s">
        <v>634</v>
      </c>
      <c r="E78" s="93" t="s">
        <v>605</v>
      </c>
      <c r="F78" s="75"/>
      <c r="G78" s="86"/>
      <c r="H78" s="86"/>
    </row>
    <row r="79" spans="1:8" s="18" customFormat="1" ht="25.5">
      <c r="A79" s="15" t="s">
        <v>766</v>
      </c>
      <c r="B79" s="16" t="s">
        <v>767</v>
      </c>
      <c r="C79" s="36" t="s">
        <v>768</v>
      </c>
      <c r="D79" s="85"/>
      <c r="E79" s="85"/>
      <c r="F79" s="85"/>
      <c r="G79" s="85"/>
      <c r="H79" s="85"/>
    </row>
    <row r="80" spans="1:8" s="21" customFormat="1" ht="25.5">
      <c r="A80" s="19" t="s">
        <v>769</v>
      </c>
      <c r="B80" s="20" t="s">
        <v>770</v>
      </c>
      <c r="C80" s="20" t="s">
        <v>771</v>
      </c>
      <c r="D80" s="92" t="s">
        <v>637</v>
      </c>
      <c r="E80" s="93" t="s">
        <v>605</v>
      </c>
      <c r="F80" s="75"/>
      <c r="G80" s="86"/>
      <c r="H80" s="86"/>
    </row>
    <row r="81" spans="1:8" s="21" customFormat="1" ht="25.5">
      <c r="A81" s="19" t="s">
        <v>772</v>
      </c>
      <c r="B81" s="20" t="s">
        <v>18</v>
      </c>
      <c r="C81" s="20" t="s">
        <v>773</v>
      </c>
      <c r="D81" s="92" t="s">
        <v>637</v>
      </c>
      <c r="E81" s="93" t="s">
        <v>605</v>
      </c>
      <c r="F81" s="75"/>
      <c r="G81" s="86"/>
      <c r="H81" s="86"/>
    </row>
    <row r="82" spans="1:8" s="21" customFormat="1" ht="38.25">
      <c r="A82" s="19" t="s">
        <v>774</v>
      </c>
      <c r="B82" s="20" t="s">
        <v>714</v>
      </c>
      <c r="C82" s="20" t="s">
        <v>775</v>
      </c>
      <c r="D82" s="92" t="s">
        <v>637</v>
      </c>
      <c r="E82" s="93" t="s">
        <v>605</v>
      </c>
      <c r="F82" s="75"/>
      <c r="G82" s="86"/>
      <c r="H82" s="86"/>
    </row>
    <row r="83" spans="1:8" s="21" customFormat="1" ht="25.5">
      <c r="A83" s="19" t="s">
        <v>776</v>
      </c>
      <c r="B83" s="20" t="s">
        <v>115</v>
      </c>
      <c r="C83" s="20" t="s">
        <v>777</v>
      </c>
      <c r="D83" s="92" t="s">
        <v>634</v>
      </c>
      <c r="E83" s="93" t="s">
        <v>605</v>
      </c>
      <c r="F83" s="75"/>
      <c r="G83" s="86"/>
      <c r="H83" s="86"/>
    </row>
    <row r="84" spans="1:8" s="18" customFormat="1" ht="38.25">
      <c r="A84" s="15" t="s">
        <v>778</v>
      </c>
      <c r="B84" s="16" t="s">
        <v>779</v>
      </c>
      <c r="C84" s="36" t="s">
        <v>780</v>
      </c>
      <c r="D84" s="85"/>
      <c r="E84" s="85"/>
      <c r="F84" s="85"/>
      <c r="G84" s="85"/>
      <c r="H84" s="85"/>
    </row>
    <row r="85" spans="1:8" s="21" customFormat="1" ht="38.25">
      <c r="A85" s="19" t="s">
        <v>781</v>
      </c>
      <c r="B85" s="20" t="s">
        <v>782</v>
      </c>
      <c r="C85" s="20" t="s">
        <v>783</v>
      </c>
      <c r="D85" s="92" t="s">
        <v>635</v>
      </c>
      <c r="E85" s="93" t="s">
        <v>605</v>
      </c>
      <c r="F85" s="75"/>
      <c r="G85" s="86"/>
      <c r="H85" s="86"/>
    </row>
    <row r="86" spans="1:8" s="21" customFormat="1" ht="25.5">
      <c r="A86" s="19" t="s">
        <v>784</v>
      </c>
      <c r="B86" s="20" t="s">
        <v>785</v>
      </c>
      <c r="C86" s="20" t="s">
        <v>786</v>
      </c>
      <c r="D86" s="92" t="s">
        <v>635</v>
      </c>
      <c r="E86" s="93" t="s">
        <v>605</v>
      </c>
      <c r="F86" s="75"/>
      <c r="G86" s="86"/>
      <c r="H86" s="86"/>
    </row>
    <row r="87" spans="1:8" s="21" customFormat="1" ht="38.25">
      <c r="A87" s="19" t="s">
        <v>787</v>
      </c>
      <c r="B87" s="20" t="s">
        <v>238</v>
      </c>
      <c r="C87" s="20" t="s">
        <v>239</v>
      </c>
      <c r="D87" s="92" t="s">
        <v>637</v>
      </c>
      <c r="E87" s="93" t="s">
        <v>605</v>
      </c>
      <c r="F87" s="75"/>
      <c r="G87" s="86"/>
      <c r="H87" s="86"/>
    </row>
    <row r="88" spans="1:8" s="21" customFormat="1" ht="25.5">
      <c r="A88" s="19" t="s">
        <v>240</v>
      </c>
      <c r="B88" s="20" t="s">
        <v>241</v>
      </c>
      <c r="C88" s="20" t="s">
        <v>242</v>
      </c>
      <c r="D88" s="92" t="s">
        <v>635</v>
      </c>
      <c r="E88" s="93" t="s">
        <v>605</v>
      </c>
      <c r="F88" s="75"/>
      <c r="G88" s="86"/>
      <c r="H88" s="86"/>
    </row>
    <row r="89" spans="1:8" s="21" customFormat="1" ht="38.25">
      <c r="A89" s="19" t="s">
        <v>243</v>
      </c>
      <c r="B89" s="20" t="s">
        <v>244</v>
      </c>
      <c r="C89" s="20" t="s">
        <v>558</v>
      </c>
      <c r="D89" s="92" t="s">
        <v>635</v>
      </c>
      <c r="E89" s="93" t="s">
        <v>605</v>
      </c>
      <c r="F89" s="75"/>
      <c r="G89" s="86"/>
      <c r="H89" s="86"/>
    </row>
    <row r="90" spans="1:8" s="18" customFormat="1" ht="25.5">
      <c r="A90" s="15" t="s">
        <v>559</v>
      </c>
      <c r="B90" s="16" t="s">
        <v>560</v>
      </c>
      <c r="C90" s="36" t="s">
        <v>561</v>
      </c>
      <c r="D90" s="85"/>
      <c r="E90" s="85"/>
      <c r="F90" s="85"/>
      <c r="G90" s="85"/>
      <c r="H90" s="85"/>
    </row>
    <row r="91" spans="1:8" s="21" customFormat="1" ht="38.25">
      <c r="A91" s="19" t="s">
        <v>562</v>
      </c>
      <c r="B91" s="20" t="s">
        <v>229</v>
      </c>
      <c r="C91" s="20" t="s">
        <v>230</v>
      </c>
      <c r="D91" s="92" t="s">
        <v>634</v>
      </c>
      <c r="E91" s="93" t="s">
        <v>605</v>
      </c>
      <c r="F91" s="75"/>
      <c r="G91" s="86"/>
      <c r="H91" s="86"/>
    </row>
    <row r="92" spans="1:8" s="21" customFormat="1" ht="51">
      <c r="A92" s="19" t="s">
        <v>231</v>
      </c>
      <c r="B92" s="20" t="s">
        <v>503</v>
      </c>
      <c r="C92" s="20" t="s">
        <v>504</v>
      </c>
      <c r="D92" s="92" t="s">
        <v>634</v>
      </c>
      <c r="E92" s="93" t="s">
        <v>605</v>
      </c>
      <c r="F92" s="75"/>
      <c r="G92" s="86"/>
      <c r="H92" s="86"/>
    </row>
    <row r="93" spans="1:8" s="21" customFormat="1" ht="38.25">
      <c r="A93" s="19" t="s">
        <v>505</v>
      </c>
      <c r="B93" s="20" t="s">
        <v>506</v>
      </c>
      <c r="C93" s="20" t="s">
        <v>507</v>
      </c>
      <c r="D93" s="92" t="s">
        <v>634</v>
      </c>
      <c r="E93" s="93" t="s">
        <v>605</v>
      </c>
      <c r="F93" s="75"/>
      <c r="G93" s="86"/>
      <c r="H93" s="86"/>
    </row>
    <row r="94" spans="1:8" s="18" customFormat="1">
      <c r="A94" s="15" t="s">
        <v>508</v>
      </c>
      <c r="B94" s="16" t="s">
        <v>509</v>
      </c>
      <c r="C94" s="36" t="s">
        <v>510</v>
      </c>
      <c r="D94" s="85"/>
      <c r="E94" s="85"/>
      <c r="F94" s="85"/>
      <c r="G94" s="85"/>
      <c r="H94" s="85"/>
    </row>
    <row r="95" spans="1:8" s="21" customFormat="1" ht="38.25">
      <c r="A95" s="19" t="s">
        <v>511</v>
      </c>
      <c r="B95" s="20" t="s">
        <v>512</v>
      </c>
      <c r="C95" s="20" t="s">
        <v>513</v>
      </c>
      <c r="D95" s="92" t="s">
        <v>634</v>
      </c>
      <c r="E95" s="93" t="s">
        <v>605</v>
      </c>
      <c r="F95" s="75"/>
      <c r="G95" s="86"/>
      <c r="H95" s="86"/>
    </row>
    <row r="96" spans="1:8" s="21" customFormat="1" ht="38.25">
      <c r="A96" s="19" t="s">
        <v>514</v>
      </c>
      <c r="B96" s="20" t="s">
        <v>480</v>
      </c>
      <c r="C96" s="20" t="s">
        <v>515</v>
      </c>
      <c r="D96" s="92" t="s">
        <v>634</v>
      </c>
      <c r="E96" s="93" t="s">
        <v>605</v>
      </c>
      <c r="F96" s="75"/>
      <c r="G96" s="86"/>
      <c r="H96" s="86"/>
    </row>
    <row r="97" spans="1:8" s="21" customFormat="1" ht="25.5">
      <c r="A97" s="19" t="s">
        <v>516</v>
      </c>
      <c r="B97" s="20" t="s">
        <v>517</v>
      </c>
      <c r="C97" s="20" t="s">
        <v>533</v>
      </c>
      <c r="D97" s="92" t="s">
        <v>634</v>
      </c>
      <c r="E97" s="93" t="s">
        <v>605</v>
      </c>
      <c r="F97" s="75"/>
      <c r="G97" s="86"/>
      <c r="H97" s="86"/>
    </row>
    <row r="98" spans="1:8" s="21" customFormat="1" ht="25.5">
      <c r="A98" s="19" t="s">
        <v>518</v>
      </c>
      <c r="B98" s="20" t="s">
        <v>519</v>
      </c>
      <c r="C98" s="20" t="s">
        <v>520</v>
      </c>
      <c r="D98" s="92" t="s">
        <v>634</v>
      </c>
      <c r="E98" s="93" t="s">
        <v>605</v>
      </c>
      <c r="F98" s="75"/>
      <c r="G98" s="86"/>
      <c r="H98" s="86"/>
    </row>
    <row r="99" spans="1:8" s="21" customFormat="1">
      <c r="A99" s="19" t="s">
        <v>521</v>
      </c>
      <c r="B99" s="20" t="s">
        <v>249</v>
      </c>
      <c r="C99" s="20" t="s">
        <v>522</v>
      </c>
      <c r="D99" s="92" t="s">
        <v>634</v>
      </c>
      <c r="E99" s="93" t="s">
        <v>605</v>
      </c>
      <c r="F99" s="75"/>
      <c r="G99" s="86"/>
      <c r="H99" s="86"/>
    </row>
    <row r="100" spans="1:8" s="21" customFormat="1" ht="38.25">
      <c r="A100" s="19" t="s">
        <v>523</v>
      </c>
      <c r="B100" s="20" t="s">
        <v>481</v>
      </c>
      <c r="C100" s="20" t="s">
        <v>524</v>
      </c>
      <c r="D100" s="92" t="s">
        <v>634</v>
      </c>
      <c r="E100" s="93" t="s">
        <v>605</v>
      </c>
      <c r="F100" s="75"/>
      <c r="G100" s="86"/>
      <c r="H100" s="86"/>
    </row>
    <row r="101" spans="1:8" s="22" customFormat="1">
      <c r="A101" s="13" t="s">
        <v>327</v>
      </c>
      <c r="B101" s="38" t="s">
        <v>599</v>
      </c>
      <c r="C101" s="39"/>
      <c r="D101" s="84"/>
      <c r="E101" s="84"/>
      <c r="F101" s="84"/>
      <c r="G101" s="84"/>
      <c r="H101" s="84"/>
    </row>
    <row r="102" spans="1:8" s="18" customFormat="1" ht="25.5">
      <c r="A102" s="15" t="s">
        <v>328</v>
      </c>
      <c r="B102" s="16" t="s">
        <v>582</v>
      </c>
      <c r="C102" s="36" t="s">
        <v>583</v>
      </c>
      <c r="D102" s="85"/>
      <c r="E102" s="85"/>
      <c r="F102" s="85"/>
      <c r="G102" s="85"/>
      <c r="H102" s="85"/>
    </row>
    <row r="103" spans="1:8" s="21" customFormat="1" ht="25.5">
      <c r="A103" s="19" t="s">
        <v>329</v>
      </c>
      <c r="B103" s="20" t="s">
        <v>723</v>
      </c>
      <c r="C103" s="20" t="s">
        <v>553</v>
      </c>
      <c r="D103" s="92" t="s">
        <v>634</v>
      </c>
      <c r="E103" s="93" t="s">
        <v>605</v>
      </c>
      <c r="F103" s="75"/>
      <c r="G103" s="86"/>
      <c r="H103" s="86"/>
    </row>
    <row r="104" spans="1:8" s="18" customFormat="1" ht="25.5">
      <c r="A104" s="15" t="s">
        <v>554</v>
      </c>
      <c r="B104" s="16" t="s">
        <v>725</v>
      </c>
      <c r="C104" s="36" t="s">
        <v>665</v>
      </c>
      <c r="D104" s="85"/>
      <c r="E104" s="85"/>
      <c r="F104" s="85"/>
      <c r="G104" s="85"/>
      <c r="H104" s="85"/>
    </row>
    <row r="105" spans="1:8" s="21" customFormat="1" ht="38.25">
      <c r="A105" s="19" t="s">
        <v>666</v>
      </c>
      <c r="B105" s="20" t="s">
        <v>727</v>
      </c>
      <c r="C105" s="20" t="s">
        <v>691</v>
      </c>
      <c r="D105" s="92" t="s">
        <v>634</v>
      </c>
      <c r="E105" s="93" t="s">
        <v>605</v>
      </c>
      <c r="F105" s="75"/>
      <c r="G105" s="86"/>
      <c r="H105" s="86"/>
    </row>
    <row r="106" spans="1:8" s="21" customFormat="1" ht="25.5">
      <c r="A106" s="19" t="s">
        <v>692</v>
      </c>
      <c r="B106" s="20" t="s">
        <v>323</v>
      </c>
      <c r="C106" s="20" t="s">
        <v>600</v>
      </c>
      <c r="D106" s="92" t="s">
        <v>634</v>
      </c>
      <c r="E106" s="93" t="s">
        <v>605</v>
      </c>
      <c r="F106" s="75"/>
      <c r="G106" s="86"/>
      <c r="H106" s="86"/>
    </row>
    <row r="107" spans="1:8" s="21" customFormat="1" ht="25.5">
      <c r="A107" s="19" t="s">
        <v>693</v>
      </c>
      <c r="B107" s="20" t="s">
        <v>718</v>
      </c>
      <c r="C107" s="20" t="s">
        <v>638</v>
      </c>
      <c r="D107" s="92" t="s">
        <v>634</v>
      </c>
      <c r="E107" s="93" t="s">
        <v>605</v>
      </c>
      <c r="F107" s="75"/>
      <c r="G107" s="86"/>
      <c r="H107" s="86"/>
    </row>
    <row r="108" spans="1:8" s="21" customFormat="1" ht="25.5">
      <c r="A108" s="19" t="s">
        <v>694</v>
      </c>
      <c r="B108" s="20" t="s">
        <v>296</v>
      </c>
      <c r="C108" s="20" t="s">
        <v>695</v>
      </c>
      <c r="D108" s="92" t="s">
        <v>634</v>
      </c>
      <c r="E108" s="93" t="s">
        <v>605</v>
      </c>
      <c r="F108" s="75"/>
      <c r="G108" s="86"/>
      <c r="H108" s="86"/>
    </row>
    <row r="109" spans="1:8" s="18" customFormat="1" ht="25.5">
      <c r="A109" s="15" t="s">
        <v>696</v>
      </c>
      <c r="B109" s="16" t="s">
        <v>720</v>
      </c>
      <c r="C109" s="36" t="s">
        <v>697</v>
      </c>
      <c r="D109" s="85"/>
      <c r="E109" s="85"/>
      <c r="F109" s="85"/>
      <c r="G109" s="85"/>
      <c r="H109" s="85"/>
    </row>
    <row r="110" spans="1:8" s="21" customFormat="1" ht="25.5">
      <c r="A110" s="19" t="s">
        <v>698</v>
      </c>
      <c r="B110" s="20" t="s">
        <v>721</v>
      </c>
      <c r="C110" s="20" t="s">
        <v>788</v>
      </c>
      <c r="D110" s="92" t="s">
        <v>634</v>
      </c>
      <c r="E110" s="93" t="s">
        <v>605</v>
      </c>
      <c r="F110" s="75"/>
      <c r="G110" s="86"/>
      <c r="H110" s="86"/>
    </row>
    <row r="111" spans="1:8" s="21" customFormat="1" ht="25.5">
      <c r="A111" s="19" t="s">
        <v>699</v>
      </c>
      <c r="B111" s="20" t="s">
        <v>722</v>
      </c>
      <c r="C111" s="20" t="s">
        <v>700</v>
      </c>
      <c r="D111" s="92" t="s">
        <v>634</v>
      </c>
      <c r="E111" s="93" t="s">
        <v>605</v>
      </c>
      <c r="F111" s="75"/>
      <c r="G111" s="86"/>
      <c r="H111" s="86"/>
    </row>
    <row r="112" spans="1:8" s="21" customFormat="1" ht="38.25">
      <c r="A112" s="19" t="s">
        <v>701</v>
      </c>
      <c r="B112" s="20" t="s">
        <v>297</v>
      </c>
      <c r="C112" s="20" t="s">
        <v>702</v>
      </c>
      <c r="D112" s="92" t="s">
        <v>634</v>
      </c>
      <c r="E112" s="93" t="s">
        <v>605</v>
      </c>
      <c r="F112" s="75"/>
      <c r="G112" s="86"/>
      <c r="H112" s="86"/>
    </row>
    <row r="113" spans="1:8" s="18" customFormat="1">
      <c r="A113" s="15" t="s">
        <v>703</v>
      </c>
      <c r="B113" s="16" t="s">
        <v>676</v>
      </c>
      <c r="C113" s="36" t="s">
        <v>704</v>
      </c>
      <c r="D113" s="85"/>
      <c r="E113" s="85"/>
      <c r="F113" s="85"/>
      <c r="G113" s="85"/>
      <c r="H113" s="85"/>
    </row>
    <row r="114" spans="1:8" s="21" customFormat="1" ht="25.5">
      <c r="A114" s="19" t="s">
        <v>705</v>
      </c>
      <c r="B114" s="20" t="s">
        <v>677</v>
      </c>
      <c r="C114" s="20" t="s">
        <v>706</v>
      </c>
      <c r="D114" s="92" t="s">
        <v>634</v>
      </c>
      <c r="E114" s="93" t="s">
        <v>605</v>
      </c>
      <c r="F114" s="75"/>
      <c r="G114" s="86"/>
      <c r="H114" s="86"/>
    </row>
    <row r="115" spans="1:8" s="21" customFormat="1" ht="25.5">
      <c r="A115" s="19" t="s">
        <v>707</v>
      </c>
      <c r="B115" s="20" t="s">
        <v>678</v>
      </c>
      <c r="C115" s="20" t="s">
        <v>708</v>
      </c>
      <c r="D115" s="92" t="s">
        <v>634</v>
      </c>
      <c r="E115" s="93" t="s">
        <v>605</v>
      </c>
      <c r="F115" s="75"/>
      <c r="G115" s="86"/>
      <c r="H115" s="86"/>
    </row>
    <row r="116" spans="1:8" s="21" customFormat="1" ht="25.5">
      <c r="A116" s="19" t="s">
        <v>709</v>
      </c>
      <c r="B116" s="20" t="s">
        <v>710</v>
      </c>
      <c r="C116" s="20" t="s">
        <v>98</v>
      </c>
      <c r="D116" s="92" t="s">
        <v>634</v>
      </c>
      <c r="E116" s="93" t="s">
        <v>605</v>
      </c>
      <c r="F116" s="75"/>
      <c r="G116" s="86"/>
      <c r="H116" s="86"/>
    </row>
    <row r="117" spans="1:8" s="21" customFormat="1" ht="25.5">
      <c r="A117" s="19" t="s">
        <v>99</v>
      </c>
      <c r="B117" s="20" t="s">
        <v>100</v>
      </c>
      <c r="C117" s="20" t="s">
        <v>101</v>
      </c>
      <c r="D117" s="92" t="s">
        <v>634</v>
      </c>
      <c r="E117" s="93" t="s">
        <v>605</v>
      </c>
      <c r="F117" s="75"/>
      <c r="G117" s="86"/>
      <c r="H117" s="86"/>
    </row>
    <row r="118" spans="1:8" s="21" customFormat="1" ht="25.5">
      <c r="A118" s="19" t="s">
        <v>102</v>
      </c>
      <c r="B118" s="20" t="s">
        <v>679</v>
      </c>
      <c r="C118" s="20" t="s">
        <v>103</v>
      </c>
      <c r="D118" s="92" t="s">
        <v>634</v>
      </c>
      <c r="E118" s="93" t="s">
        <v>605</v>
      </c>
      <c r="F118" s="75"/>
      <c r="G118" s="86"/>
      <c r="H118" s="86"/>
    </row>
    <row r="119" spans="1:8" s="21" customFormat="1" ht="51">
      <c r="A119" s="19" t="s">
        <v>104</v>
      </c>
      <c r="B119" s="20" t="s">
        <v>111</v>
      </c>
      <c r="C119" s="20" t="s">
        <v>33</v>
      </c>
      <c r="D119" s="92" t="s">
        <v>634</v>
      </c>
      <c r="E119" s="93" t="s">
        <v>605</v>
      </c>
      <c r="F119" s="75"/>
      <c r="G119" s="86"/>
      <c r="H119" s="86"/>
    </row>
    <row r="120" spans="1:8" s="21" customFormat="1" ht="38.25">
      <c r="A120" s="19" t="s">
        <v>34</v>
      </c>
      <c r="B120" s="20" t="s">
        <v>112</v>
      </c>
      <c r="C120" s="20" t="s">
        <v>35</v>
      </c>
      <c r="D120" s="92" t="s">
        <v>634</v>
      </c>
      <c r="E120" s="93" t="s">
        <v>605</v>
      </c>
      <c r="F120" s="75"/>
      <c r="G120" s="86"/>
      <c r="H120" s="86"/>
    </row>
    <row r="121" spans="1:8" s="18" customFormat="1" ht="25.5">
      <c r="A121" s="15" t="s">
        <v>36</v>
      </c>
      <c r="B121" s="16" t="s">
        <v>114</v>
      </c>
      <c r="C121" s="36" t="s">
        <v>37</v>
      </c>
      <c r="D121" s="85"/>
      <c r="E121" s="85"/>
      <c r="F121" s="85"/>
      <c r="G121" s="85"/>
      <c r="H121" s="85"/>
    </row>
    <row r="122" spans="1:8" s="21" customFormat="1" ht="25.5">
      <c r="A122" s="19" t="s">
        <v>38</v>
      </c>
      <c r="B122" s="20" t="s">
        <v>39</v>
      </c>
      <c r="C122" s="20" t="s">
        <v>40</v>
      </c>
      <c r="D122" s="92" t="s">
        <v>634</v>
      </c>
      <c r="E122" s="93" t="s">
        <v>605</v>
      </c>
      <c r="F122" s="75"/>
      <c r="G122" s="86"/>
      <c r="H122" s="86"/>
    </row>
    <row r="123" spans="1:8" s="21" customFormat="1" ht="38.25">
      <c r="A123" s="19" t="s">
        <v>41</v>
      </c>
      <c r="B123" s="20" t="s">
        <v>42</v>
      </c>
      <c r="C123" s="20" t="s">
        <v>46</v>
      </c>
      <c r="D123" s="92" t="s">
        <v>634</v>
      </c>
      <c r="E123" s="93" t="s">
        <v>605</v>
      </c>
      <c r="F123" s="75"/>
      <c r="G123" s="86"/>
      <c r="H123" s="86"/>
    </row>
    <row r="124" spans="1:8" s="21" customFormat="1" ht="25.5">
      <c r="A124" s="19" t="s">
        <v>47</v>
      </c>
      <c r="B124" s="20" t="s">
        <v>552</v>
      </c>
      <c r="C124" s="20" t="s">
        <v>48</v>
      </c>
      <c r="D124" s="92" t="s">
        <v>634</v>
      </c>
      <c r="E124" s="93" t="s">
        <v>605</v>
      </c>
      <c r="F124" s="75"/>
      <c r="G124" s="86"/>
      <c r="H124" s="86"/>
    </row>
    <row r="125" spans="1:8" s="21" customFormat="1" ht="38.25">
      <c r="A125" s="19" t="s">
        <v>49</v>
      </c>
      <c r="B125" s="20" t="s">
        <v>232</v>
      </c>
      <c r="C125" s="20" t="s">
        <v>50</v>
      </c>
      <c r="D125" s="92" t="s">
        <v>634</v>
      </c>
      <c r="E125" s="93" t="s">
        <v>605</v>
      </c>
      <c r="F125" s="75"/>
      <c r="G125" s="86"/>
      <c r="H125" s="86"/>
    </row>
    <row r="126" spans="1:8" s="21" customFormat="1" ht="25.5">
      <c r="A126" s="19" t="s">
        <v>51</v>
      </c>
      <c r="B126" s="20" t="s">
        <v>52</v>
      </c>
      <c r="C126" s="20" t="s">
        <v>53</v>
      </c>
      <c r="D126" s="92" t="s">
        <v>634</v>
      </c>
      <c r="E126" s="93" t="s">
        <v>605</v>
      </c>
      <c r="F126" s="75"/>
      <c r="G126" s="86"/>
      <c r="H126" s="86"/>
    </row>
    <row r="127" spans="1:8" s="21" customFormat="1" ht="25.5">
      <c r="A127" s="19" t="s">
        <v>54</v>
      </c>
      <c r="B127" s="20" t="s">
        <v>233</v>
      </c>
      <c r="C127" s="20" t="s">
        <v>15</v>
      </c>
      <c r="D127" s="92" t="s">
        <v>634</v>
      </c>
      <c r="E127" s="93" t="s">
        <v>605</v>
      </c>
      <c r="F127" s="75"/>
      <c r="G127" s="86"/>
      <c r="H127" s="86"/>
    </row>
    <row r="128" spans="1:8" s="18" customFormat="1" ht="36" customHeight="1">
      <c r="A128" s="15" t="s">
        <v>55</v>
      </c>
      <c r="B128" s="16" t="s">
        <v>56</v>
      </c>
      <c r="C128" s="36" t="s">
        <v>57</v>
      </c>
      <c r="D128" s="85"/>
      <c r="E128" s="85"/>
      <c r="F128" s="85"/>
      <c r="G128" s="85"/>
      <c r="H128" s="85"/>
    </row>
    <row r="129" spans="1:8" s="21" customFormat="1" ht="38.25">
      <c r="A129" s="19" t="s">
        <v>58</v>
      </c>
      <c r="B129" s="20" t="s">
        <v>234</v>
      </c>
      <c r="C129" s="20" t="s">
        <v>16</v>
      </c>
      <c r="D129" s="92" t="s">
        <v>634</v>
      </c>
      <c r="E129" s="93" t="s">
        <v>605</v>
      </c>
      <c r="F129" s="75"/>
      <c r="G129" s="86"/>
      <c r="H129" s="86"/>
    </row>
    <row r="130" spans="1:8" s="21" customFormat="1" ht="25.5">
      <c r="A130" s="19" t="s">
        <v>59</v>
      </c>
      <c r="B130" s="20" t="s">
        <v>479</v>
      </c>
      <c r="C130" s="20" t="s">
        <v>235</v>
      </c>
      <c r="D130" s="92" t="s">
        <v>634</v>
      </c>
      <c r="E130" s="93" t="s">
        <v>605</v>
      </c>
      <c r="F130" s="75"/>
      <c r="G130" s="86"/>
      <c r="H130" s="86"/>
    </row>
    <row r="131" spans="1:8" s="18" customFormat="1" ht="25.5">
      <c r="A131" s="15" t="s">
        <v>60</v>
      </c>
      <c r="B131" s="16" t="s">
        <v>753</v>
      </c>
      <c r="C131" s="36" t="s">
        <v>93</v>
      </c>
      <c r="D131" s="85"/>
      <c r="E131" s="85"/>
      <c r="F131" s="85"/>
      <c r="G131" s="85"/>
      <c r="H131" s="85"/>
    </row>
    <row r="132" spans="1:8" s="21" customFormat="1" ht="38.25">
      <c r="A132" s="19" t="s">
        <v>61</v>
      </c>
      <c r="B132" s="20" t="s">
        <v>62</v>
      </c>
      <c r="C132" s="20" t="s">
        <v>63</v>
      </c>
      <c r="D132" s="92" t="s">
        <v>635</v>
      </c>
      <c r="E132" s="93" t="s">
        <v>605</v>
      </c>
      <c r="F132" s="75"/>
      <c r="G132" s="86"/>
      <c r="H132" s="86"/>
    </row>
    <row r="133" spans="1:8" s="21" customFormat="1" ht="25.5">
      <c r="A133" s="19" t="s">
        <v>64</v>
      </c>
      <c r="B133" s="20" t="s">
        <v>94</v>
      </c>
      <c r="C133" s="20" t="s">
        <v>65</v>
      </c>
      <c r="D133" s="92" t="s">
        <v>635</v>
      </c>
      <c r="E133" s="93" t="s">
        <v>605</v>
      </c>
      <c r="F133" s="75"/>
      <c r="G133" s="86"/>
      <c r="H133" s="86"/>
    </row>
    <row r="134" spans="1:8" s="22" customFormat="1" ht="38.25">
      <c r="A134" s="13" t="s">
        <v>525</v>
      </c>
      <c r="B134" s="38" t="s">
        <v>66</v>
      </c>
      <c r="C134" s="39"/>
      <c r="D134" s="84"/>
      <c r="E134" s="84"/>
      <c r="F134" s="84"/>
      <c r="G134" s="84"/>
      <c r="H134" s="84"/>
    </row>
    <row r="135" spans="1:8" s="18" customFormat="1" ht="25.5">
      <c r="A135" s="15" t="s">
        <v>526</v>
      </c>
      <c r="B135" s="16" t="s">
        <v>67</v>
      </c>
      <c r="C135" s="36" t="s">
        <v>330</v>
      </c>
      <c r="D135" s="85"/>
      <c r="E135" s="85"/>
      <c r="F135" s="85"/>
      <c r="G135" s="85"/>
      <c r="H135" s="85"/>
    </row>
    <row r="136" spans="1:8" s="21" customFormat="1" ht="38.25">
      <c r="A136" s="19" t="s">
        <v>528</v>
      </c>
      <c r="B136" s="20" t="s">
        <v>673</v>
      </c>
      <c r="C136" s="20" t="s">
        <v>754</v>
      </c>
      <c r="D136" s="92" t="s">
        <v>635</v>
      </c>
      <c r="E136" s="93" t="s">
        <v>605</v>
      </c>
      <c r="F136" s="75"/>
      <c r="G136" s="86"/>
      <c r="H136" s="86"/>
    </row>
    <row r="137" spans="1:8" s="18" customFormat="1" ht="25.5">
      <c r="A137" s="15" t="s">
        <v>279</v>
      </c>
      <c r="B137" s="16" t="s">
        <v>331</v>
      </c>
      <c r="C137" s="36" t="s">
        <v>476</v>
      </c>
      <c r="D137" s="85"/>
      <c r="E137" s="85"/>
      <c r="F137" s="85"/>
      <c r="G137" s="85"/>
      <c r="H137" s="85"/>
    </row>
    <row r="138" spans="1:8" s="21" customFormat="1" ht="25.5">
      <c r="A138" s="19" t="s">
        <v>281</v>
      </c>
      <c r="B138" s="20" t="s">
        <v>682</v>
      </c>
      <c r="C138" s="20" t="s">
        <v>332</v>
      </c>
      <c r="D138" s="92" t="s">
        <v>43</v>
      </c>
      <c r="E138" s="93" t="s">
        <v>605</v>
      </c>
      <c r="F138" s="75"/>
      <c r="G138" s="86"/>
      <c r="H138" s="86"/>
    </row>
    <row r="139" spans="1:8" s="21" customFormat="1" ht="38.25">
      <c r="A139" s="19" t="s">
        <v>333</v>
      </c>
      <c r="B139" s="20" t="s">
        <v>846</v>
      </c>
      <c r="C139" s="20" t="s">
        <v>566</v>
      </c>
      <c r="D139" s="92" t="s">
        <v>43</v>
      </c>
      <c r="E139" s="93" t="s">
        <v>605</v>
      </c>
      <c r="F139" s="75"/>
      <c r="G139" s="86"/>
      <c r="H139" s="86"/>
    </row>
    <row r="140" spans="1:8" s="21" customFormat="1" ht="38.25">
      <c r="A140" s="19" t="s">
        <v>567</v>
      </c>
      <c r="B140" s="20" t="s">
        <v>568</v>
      </c>
      <c r="C140" s="20" t="s">
        <v>569</v>
      </c>
      <c r="D140" s="92" t="s">
        <v>43</v>
      </c>
      <c r="E140" s="93" t="s">
        <v>605</v>
      </c>
      <c r="F140" s="75"/>
      <c r="G140" s="86"/>
      <c r="H140" s="86"/>
    </row>
    <row r="141" spans="1:8" s="21" customFormat="1" ht="38.25">
      <c r="A141" s="19" t="s">
        <v>570</v>
      </c>
      <c r="B141" s="20" t="s">
        <v>318</v>
      </c>
      <c r="C141" s="20" t="s">
        <v>571</v>
      </c>
      <c r="D141" s="92" t="s">
        <v>43</v>
      </c>
      <c r="E141" s="93" t="s">
        <v>605</v>
      </c>
      <c r="F141" s="75"/>
      <c r="G141" s="86"/>
      <c r="H141" s="86"/>
    </row>
    <row r="142" spans="1:8" s="18" customFormat="1" ht="25.5">
      <c r="A142" s="15" t="s">
        <v>283</v>
      </c>
      <c r="B142" s="16" t="s">
        <v>320</v>
      </c>
      <c r="C142" s="36" t="s">
        <v>572</v>
      </c>
      <c r="D142" s="85"/>
      <c r="E142" s="85"/>
      <c r="F142" s="85"/>
      <c r="G142" s="85"/>
      <c r="H142" s="85"/>
    </row>
    <row r="143" spans="1:8" s="21" customFormat="1" ht="25.5">
      <c r="A143" s="19" t="s">
        <v>495</v>
      </c>
      <c r="B143" s="20" t="s">
        <v>322</v>
      </c>
      <c r="C143" s="20" t="s">
        <v>573</v>
      </c>
      <c r="D143" s="92" t="s">
        <v>634</v>
      </c>
      <c r="E143" s="93" t="s">
        <v>605</v>
      </c>
      <c r="F143" s="75"/>
      <c r="G143" s="86"/>
      <c r="H143" s="86"/>
    </row>
    <row r="144" spans="1:8" s="21" customFormat="1" ht="25.5">
      <c r="A144" s="19" t="s">
        <v>574</v>
      </c>
      <c r="B144" s="20" t="s">
        <v>288</v>
      </c>
      <c r="C144" s="20" t="s">
        <v>575</v>
      </c>
      <c r="D144" s="92" t="s">
        <v>634</v>
      </c>
      <c r="E144" s="93" t="s">
        <v>605</v>
      </c>
      <c r="F144" s="75"/>
      <c r="G144" s="86"/>
      <c r="H144" s="86"/>
    </row>
    <row r="145" spans="1:8" s="18" customFormat="1">
      <c r="A145" s="15" t="s">
        <v>576</v>
      </c>
      <c r="B145" s="16" t="s">
        <v>290</v>
      </c>
      <c r="C145" s="36" t="s">
        <v>577</v>
      </c>
      <c r="D145" s="85"/>
      <c r="E145" s="85"/>
      <c r="F145" s="85"/>
      <c r="G145" s="85"/>
      <c r="H145" s="85"/>
    </row>
    <row r="146" spans="1:8" s="21" customFormat="1" ht="25.5">
      <c r="A146" s="19" t="s">
        <v>19</v>
      </c>
      <c r="B146" s="20" t="s">
        <v>292</v>
      </c>
      <c r="C146" s="20" t="s">
        <v>20</v>
      </c>
      <c r="D146" s="92" t="s">
        <v>634</v>
      </c>
      <c r="E146" s="93" t="s">
        <v>605</v>
      </c>
      <c r="F146" s="75"/>
      <c r="G146" s="86"/>
      <c r="H146" s="86"/>
    </row>
    <row r="147" spans="1:8" s="21" customFormat="1" ht="25.5">
      <c r="A147" s="19" t="s">
        <v>21</v>
      </c>
      <c r="B147" s="20" t="s">
        <v>294</v>
      </c>
      <c r="C147" s="20" t="s">
        <v>22</v>
      </c>
      <c r="D147" s="92" t="s">
        <v>43</v>
      </c>
      <c r="E147" s="93" t="s">
        <v>605</v>
      </c>
      <c r="F147" s="75"/>
      <c r="G147" s="86"/>
      <c r="H147" s="86"/>
    </row>
    <row r="148" spans="1:8" s="21" customFormat="1" ht="25.5">
      <c r="A148" s="19" t="s">
        <v>23</v>
      </c>
      <c r="B148" s="20" t="s">
        <v>24</v>
      </c>
      <c r="C148" s="20" t="s">
        <v>25</v>
      </c>
      <c r="D148" s="92" t="s">
        <v>43</v>
      </c>
      <c r="E148" s="93" t="s">
        <v>605</v>
      </c>
      <c r="F148" s="75"/>
      <c r="G148" s="86"/>
      <c r="H148" s="86"/>
    </row>
    <row r="149" spans="1:8" s="18" customFormat="1" ht="25.5">
      <c r="A149" s="15" t="s">
        <v>26</v>
      </c>
      <c r="B149" s="16" t="s">
        <v>12</v>
      </c>
      <c r="C149" s="36" t="s">
        <v>548</v>
      </c>
      <c r="D149" s="85"/>
      <c r="E149" s="85"/>
      <c r="F149" s="85"/>
      <c r="G149" s="85"/>
      <c r="H149" s="85"/>
    </row>
    <row r="150" spans="1:8" s="21" customFormat="1" ht="25.5">
      <c r="A150" s="19" t="s">
        <v>27</v>
      </c>
      <c r="B150" s="20" t="s">
        <v>550</v>
      </c>
      <c r="C150" s="20" t="s">
        <v>28</v>
      </c>
      <c r="D150" s="92" t="s">
        <v>43</v>
      </c>
      <c r="E150" s="93" t="s">
        <v>605</v>
      </c>
      <c r="F150" s="75"/>
      <c r="G150" s="86"/>
      <c r="H150" s="86"/>
    </row>
    <row r="151" spans="1:8" s="21" customFormat="1" ht="38.25">
      <c r="A151" s="19" t="s">
        <v>29</v>
      </c>
      <c r="B151" s="20" t="s">
        <v>30</v>
      </c>
      <c r="C151" s="20" t="s">
        <v>31</v>
      </c>
      <c r="D151" s="92" t="s">
        <v>634</v>
      </c>
      <c r="E151" s="93" t="s">
        <v>605</v>
      </c>
      <c r="F151" s="75"/>
      <c r="G151" s="86"/>
      <c r="H151" s="86"/>
    </row>
    <row r="152" spans="1:8" s="21" customFormat="1" ht="25.5">
      <c r="A152" s="19" t="s">
        <v>32</v>
      </c>
      <c r="B152" s="20" t="s">
        <v>551</v>
      </c>
      <c r="C152" s="20" t="s">
        <v>68</v>
      </c>
      <c r="D152" s="92" t="s">
        <v>634</v>
      </c>
      <c r="E152" s="93" t="s">
        <v>605</v>
      </c>
      <c r="F152" s="75"/>
      <c r="G152" s="86"/>
      <c r="H152" s="86"/>
    </row>
    <row r="153" spans="1:8" s="21" customFormat="1">
      <c r="A153" s="19" t="s">
        <v>69</v>
      </c>
      <c r="B153" s="20" t="s">
        <v>70</v>
      </c>
      <c r="C153" s="20" t="s">
        <v>71</v>
      </c>
      <c r="D153" s="92" t="s">
        <v>634</v>
      </c>
      <c r="E153" s="93" t="s">
        <v>605</v>
      </c>
      <c r="F153" s="75"/>
      <c r="G153" s="86"/>
      <c r="H153" s="86"/>
    </row>
    <row r="154" spans="1:8" s="21" customFormat="1" ht="25.5">
      <c r="A154" s="19" t="s">
        <v>72</v>
      </c>
      <c r="B154" s="20" t="s">
        <v>326</v>
      </c>
      <c r="C154" s="20" t="s">
        <v>73</v>
      </c>
      <c r="D154" s="92" t="s">
        <v>43</v>
      </c>
      <c r="E154" s="93" t="s">
        <v>605</v>
      </c>
      <c r="F154" s="75"/>
      <c r="G154" s="86"/>
      <c r="H154" s="86"/>
    </row>
    <row r="155" spans="1:8" s="18" customFormat="1" ht="25.5">
      <c r="A155" s="15" t="s">
        <v>74</v>
      </c>
      <c r="B155" s="16" t="s">
        <v>91</v>
      </c>
      <c r="C155" s="36" t="s">
        <v>711</v>
      </c>
      <c r="D155" s="85"/>
      <c r="E155" s="85"/>
      <c r="F155" s="85"/>
      <c r="G155" s="85"/>
      <c r="H155" s="85"/>
    </row>
    <row r="156" spans="1:8" s="21" customFormat="1" ht="51">
      <c r="A156" s="19" t="s">
        <v>712</v>
      </c>
      <c r="B156" s="20" t="s">
        <v>713</v>
      </c>
      <c r="C156" s="20" t="s">
        <v>592</v>
      </c>
      <c r="D156" s="92" t="s">
        <v>634</v>
      </c>
      <c r="E156" s="93" t="s">
        <v>605</v>
      </c>
      <c r="F156" s="75"/>
      <c r="G156" s="86"/>
      <c r="H156" s="86"/>
    </row>
    <row r="157" spans="1:8" s="22" customFormat="1" ht="25.5">
      <c r="A157" s="13" t="s">
        <v>593</v>
      </c>
      <c r="B157" s="38" t="s">
        <v>737</v>
      </c>
      <c r="C157" s="39"/>
      <c r="D157" s="84"/>
      <c r="E157" s="93" t="s">
        <v>605</v>
      </c>
      <c r="F157" s="84"/>
      <c r="G157" s="84"/>
      <c r="H157" s="84"/>
    </row>
    <row r="158" spans="1:8" s="18" customFormat="1" ht="38.25">
      <c r="A158" s="15" t="s">
        <v>738</v>
      </c>
      <c r="B158" s="16" t="s">
        <v>739</v>
      </c>
      <c r="C158" s="36" t="s">
        <v>740</v>
      </c>
      <c r="D158" s="85"/>
      <c r="E158" s="85"/>
      <c r="F158" s="85"/>
      <c r="G158" s="85"/>
      <c r="H158" s="85"/>
    </row>
    <row r="159" spans="1:8" s="21" customFormat="1" ht="25.5">
      <c r="A159" s="19" t="s">
        <v>741</v>
      </c>
      <c r="B159" s="20" t="s">
        <v>742</v>
      </c>
      <c r="C159" s="20" t="s">
        <v>219</v>
      </c>
      <c r="D159" s="92" t="s">
        <v>635</v>
      </c>
      <c r="E159" s="93" t="s">
        <v>605</v>
      </c>
      <c r="F159" s="75"/>
      <c r="G159" s="86"/>
      <c r="H159" s="86"/>
    </row>
    <row r="160" spans="1:8" s="21" customFormat="1" ht="51">
      <c r="A160" s="19" t="s">
        <v>220</v>
      </c>
      <c r="B160" s="20" t="s">
        <v>680</v>
      </c>
      <c r="C160" s="20" t="s">
        <v>482</v>
      </c>
      <c r="D160" s="92" t="s">
        <v>635</v>
      </c>
      <c r="E160" s="93" t="s">
        <v>605</v>
      </c>
      <c r="F160" s="75"/>
      <c r="G160" s="86"/>
      <c r="H160" s="86"/>
    </row>
    <row r="161" spans="1:8" s="18" customFormat="1" ht="51">
      <c r="A161" s="15" t="s">
        <v>483</v>
      </c>
      <c r="B161" s="16" t="s">
        <v>484</v>
      </c>
      <c r="C161" s="36" t="s">
        <v>485</v>
      </c>
      <c r="D161" s="85"/>
      <c r="E161" s="85"/>
      <c r="F161" s="85"/>
      <c r="G161" s="85"/>
      <c r="H161" s="85"/>
    </row>
    <row r="162" spans="1:8" s="21" customFormat="1" ht="38.25">
      <c r="A162" s="19" t="s">
        <v>486</v>
      </c>
      <c r="B162" s="20" t="s">
        <v>487</v>
      </c>
      <c r="C162" s="20" t="s">
        <v>488</v>
      </c>
      <c r="D162" s="92" t="s">
        <v>635</v>
      </c>
      <c r="E162" s="93" t="s">
        <v>605</v>
      </c>
      <c r="F162" s="75"/>
      <c r="G162" s="86"/>
      <c r="H162" s="86"/>
    </row>
    <row r="163" spans="1:8" s="21" customFormat="1" ht="38.25">
      <c r="A163" s="19" t="s">
        <v>595</v>
      </c>
      <c r="B163" s="20" t="s">
        <v>596</v>
      </c>
      <c r="C163" s="20" t="s">
        <v>223</v>
      </c>
      <c r="D163" s="92" t="s">
        <v>635</v>
      </c>
      <c r="E163" s="93" t="s">
        <v>605</v>
      </c>
      <c r="F163" s="75"/>
      <c r="G163" s="86"/>
      <c r="H163" s="86"/>
    </row>
    <row r="164" spans="1:8" s="21" customFormat="1" ht="63.75">
      <c r="A164" s="19" t="s">
        <v>224</v>
      </c>
      <c r="B164" s="20" t="s">
        <v>278</v>
      </c>
      <c r="C164" s="20" t="s">
        <v>225</v>
      </c>
      <c r="D164" s="92" t="s">
        <v>635</v>
      </c>
      <c r="E164" s="93" t="s">
        <v>605</v>
      </c>
      <c r="F164" s="75"/>
      <c r="G164" s="86"/>
      <c r="H164" s="86"/>
    </row>
    <row r="165" spans="1:8" s="22" customFormat="1" ht="25.5">
      <c r="A165" s="13" t="s">
        <v>226</v>
      </c>
      <c r="B165" s="38" t="s">
        <v>324</v>
      </c>
      <c r="C165" s="39"/>
      <c r="D165" s="84"/>
      <c r="E165" s="84"/>
      <c r="F165" s="84"/>
      <c r="G165" s="84"/>
      <c r="H165" s="84"/>
    </row>
    <row r="166" spans="1:8" s="18" customFormat="1" ht="51">
      <c r="A166" s="15" t="s">
        <v>227</v>
      </c>
      <c r="B166" s="16" t="s">
        <v>228</v>
      </c>
      <c r="C166" s="36" t="s">
        <v>808</v>
      </c>
      <c r="D166" s="85"/>
      <c r="E166" s="85"/>
      <c r="F166" s="85"/>
      <c r="G166" s="85"/>
      <c r="H166" s="85"/>
    </row>
    <row r="167" spans="1:8" s="21" customFormat="1" ht="51">
      <c r="A167" s="19" t="s">
        <v>809</v>
      </c>
      <c r="B167" s="20" t="s">
        <v>810</v>
      </c>
      <c r="C167" s="20" t="s">
        <v>811</v>
      </c>
      <c r="D167" s="92" t="s">
        <v>635</v>
      </c>
      <c r="E167" s="93" t="s">
        <v>605</v>
      </c>
      <c r="F167" s="75"/>
      <c r="G167" s="86"/>
      <c r="H167" s="86"/>
    </row>
    <row r="168" spans="1:8" s="21" customFormat="1" ht="38.25">
      <c r="A168" s="19" t="s">
        <v>812</v>
      </c>
      <c r="B168" s="20" t="s">
        <v>813</v>
      </c>
      <c r="C168" s="20" t="s">
        <v>855</v>
      </c>
      <c r="D168" s="92" t="s">
        <v>635</v>
      </c>
      <c r="E168" s="93" t="s">
        <v>605</v>
      </c>
      <c r="F168" s="75"/>
      <c r="G168" s="86"/>
      <c r="H168" s="86"/>
    </row>
    <row r="169" spans="1:8" s="21" customFormat="1" ht="51">
      <c r="A169" s="19" t="s">
        <v>856</v>
      </c>
      <c r="B169" s="20" t="s">
        <v>857</v>
      </c>
      <c r="C169" s="20" t="s">
        <v>858</v>
      </c>
      <c r="D169" s="92" t="s">
        <v>635</v>
      </c>
      <c r="E169" s="93" t="s">
        <v>605</v>
      </c>
      <c r="F169" s="75"/>
      <c r="G169" s="86"/>
      <c r="H169" s="86"/>
    </row>
    <row r="170" spans="1:8" s="21" customFormat="1" ht="51">
      <c r="A170" s="19" t="s">
        <v>589</v>
      </c>
      <c r="B170" s="20" t="s">
        <v>598</v>
      </c>
      <c r="C170" s="20" t="s">
        <v>590</v>
      </c>
      <c r="D170" s="92" t="s">
        <v>635</v>
      </c>
      <c r="E170" s="93" t="s">
        <v>605</v>
      </c>
      <c r="F170" s="75"/>
      <c r="G170" s="86"/>
      <c r="H170" s="86"/>
    </row>
    <row r="171" spans="1:8" s="21" customFormat="1" ht="38.25">
      <c r="A171" s="19" t="s">
        <v>591</v>
      </c>
      <c r="B171" s="20" t="s">
        <v>284</v>
      </c>
      <c r="C171" s="20" t="s">
        <v>306</v>
      </c>
      <c r="D171" s="92" t="s">
        <v>635</v>
      </c>
      <c r="E171" s="93" t="s">
        <v>605</v>
      </c>
      <c r="F171" s="75"/>
      <c r="G171" s="86"/>
      <c r="H171" s="86"/>
    </row>
    <row r="172" spans="1:8" s="22" customFormat="1">
      <c r="A172" s="13" t="s">
        <v>307</v>
      </c>
      <c r="B172" s="38" t="s">
        <v>325</v>
      </c>
      <c r="C172" s="39"/>
      <c r="D172" s="84"/>
      <c r="E172" s="84"/>
      <c r="F172" s="84"/>
      <c r="G172" s="84"/>
      <c r="H172" s="84"/>
    </row>
    <row r="173" spans="1:8" s="18" customFormat="1" ht="25.5">
      <c r="A173" s="15" t="s">
        <v>308</v>
      </c>
      <c r="B173" s="16" t="s">
        <v>527</v>
      </c>
      <c r="C173" s="36" t="s">
        <v>309</v>
      </c>
      <c r="D173" s="85"/>
      <c r="E173" s="85"/>
      <c r="F173" s="85"/>
      <c r="G173" s="85"/>
      <c r="H173" s="85"/>
    </row>
    <row r="174" spans="1:8" s="21" customFormat="1" ht="51">
      <c r="A174" s="19" t="s">
        <v>310</v>
      </c>
      <c r="B174" s="20" t="s">
        <v>529</v>
      </c>
      <c r="C174" s="20" t="s">
        <v>311</v>
      </c>
      <c r="D174" s="92" t="s">
        <v>632</v>
      </c>
      <c r="E174" s="93" t="s">
        <v>605</v>
      </c>
      <c r="F174" s="75"/>
      <c r="G174" s="86"/>
      <c r="H174" s="86"/>
    </row>
    <row r="175" spans="1:8" s="21" customFormat="1" ht="51">
      <c r="A175" s="19" t="s">
        <v>312</v>
      </c>
      <c r="B175" s="20" t="s">
        <v>530</v>
      </c>
      <c r="C175" s="20" t="s">
        <v>250</v>
      </c>
      <c r="D175" s="92" t="s">
        <v>634</v>
      </c>
      <c r="E175" s="93" t="s">
        <v>605</v>
      </c>
      <c r="F175" s="75"/>
      <c r="G175" s="86"/>
      <c r="H175" s="86"/>
    </row>
    <row r="176" spans="1:8" s="21" customFormat="1" ht="38.25">
      <c r="A176" s="19" t="s">
        <v>251</v>
      </c>
      <c r="B176" s="20" t="s">
        <v>252</v>
      </c>
      <c r="C176" s="20" t="s">
        <v>253</v>
      </c>
      <c r="D176" s="92" t="s">
        <v>634</v>
      </c>
      <c r="E176" s="93" t="s">
        <v>605</v>
      </c>
      <c r="F176" s="75"/>
      <c r="G176" s="86"/>
      <c r="H176" s="86"/>
    </row>
    <row r="177" spans="1:8" s="21" customFormat="1" ht="25.5">
      <c r="A177" s="19" t="s">
        <v>254</v>
      </c>
      <c r="B177" s="20" t="s">
        <v>275</v>
      </c>
      <c r="C177" s="20" t="s">
        <v>255</v>
      </c>
      <c r="D177" s="92" t="s">
        <v>632</v>
      </c>
      <c r="E177" s="93" t="s">
        <v>605</v>
      </c>
      <c r="F177" s="75"/>
      <c r="G177" s="86"/>
      <c r="H177" s="86"/>
    </row>
    <row r="178" spans="1:8" s="21" customFormat="1" ht="38.25">
      <c r="A178" s="19" t="s">
        <v>256</v>
      </c>
      <c r="B178" s="20" t="s">
        <v>276</v>
      </c>
      <c r="C178" s="20" t="s">
        <v>257</v>
      </c>
      <c r="D178" s="92" t="s">
        <v>637</v>
      </c>
      <c r="E178" s="93" t="s">
        <v>605</v>
      </c>
      <c r="F178" s="75"/>
      <c r="G178" s="86"/>
      <c r="H178" s="86"/>
    </row>
    <row r="179" spans="1:8" s="21" customFormat="1" ht="25.5">
      <c r="A179" s="19" t="s">
        <v>258</v>
      </c>
      <c r="B179" s="20" t="s">
        <v>277</v>
      </c>
      <c r="C179" s="20" t="s">
        <v>797</v>
      </c>
      <c r="D179" s="92" t="s">
        <v>634</v>
      </c>
      <c r="E179" s="93" t="s">
        <v>605</v>
      </c>
      <c r="F179" s="75"/>
      <c r="G179" s="86"/>
      <c r="H179" s="86"/>
    </row>
    <row r="180" spans="1:8" s="18" customFormat="1" ht="38.25">
      <c r="A180" s="15" t="s">
        <v>798</v>
      </c>
      <c r="B180" s="16" t="s">
        <v>799</v>
      </c>
      <c r="C180" s="36" t="s">
        <v>280</v>
      </c>
      <c r="D180" s="85"/>
      <c r="E180" s="85"/>
      <c r="F180" s="85"/>
      <c r="G180" s="85"/>
      <c r="H180" s="85"/>
    </row>
    <row r="181" spans="1:8" s="21" customFormat="1" ht="38.25">
      <c r="A181" s="19" t="s">
        <v>259</v>
      </c>
      <c r="B181" s="20" t="s">
        <v>260</v>
      </c>
      <c r="C181" s="20" t="s">
        <v>261</v>
      </c>
      <c r="D181" s="92" t="s">
        <v>45</v>
      </c>
      <c r="E181" s="93" t="s">
        <v>605</v>
      </c>
      <c r="F181" s="75"/>
      <c r="G181" s="86"/>
      <c r="H181" s="86"/>
    </row>
    <row r="182" spans="1:8" s="21" customFormat="1" ht="25.5">
      <c r="A182" s="19" t="s">
        <v>262</v>
      </c>
      <c r="B182" s="20" t="s">
        <v>282</v>
      </c>
      <c r="C182" s="20" t="s">
        <v>597</v>
      </c>
      <c r="D182" s="92" t="s">
        <v>634</v>
      </c>
      <c r="E182" s="93" t="s">
        <v>605</v>
      </c>
      <c r="F182" s="75"/>
      <c r="G182" s="86"/>
      <c r="H182" s="86"/>
    </row>
    <row r="183" spans="1:8" s="18" customFormat="1" ht="25.5">
      <c r="A183" s="15" t="s">
        <v>263</v>
      </c>
      <c r="B183" s="16" t="s">
        <v>264</v>
      </c>
      <c r="C183" s="36" t="s">
        <v>265</v>
      </c>
      <c r="D183" s="85"/>
      <c r="E183" s="93" t="s">
        <v>605</v>
      </c>
      <c r="F183" s="85"/>
      <c r="G183" s="85"/>
      <c r="H183" s="85"/>
    </row>
    <row r="184" spans="1:8" s="21" customFormat="1" ht="38.25">
      <c r="A184" s="19" t="s">
        <v>266</v>
      </c>
      <c r="B184" s="20" t="s">
        <v>267</v>
      </c>
      <c r="C184" s="20" t="s">
        <v>268</v>
      </c>
      <c r="D184" s="92" t="s">
        <v>634</v>
      </c>
      <c r="E184" s="93" t="s">
        <v>605</v>
      </c>
      <c r="F184" s="75"/>
      <c r="G184" s="86"/>
      <c r="H184" s="86"/>
    </row>
    <row r="185" spans="1:8" s="21" customFormat="1" ht="25.5">
      <c r="A185" s="19" t="s">
        <v>269</v>
      </c>
      <c r="B185" s="20" t="s">
        <v>270</v>
      </c>
      <c r="C185" s="20" t="s">
        <v>131</v>
      </c>
      <c r="D185" s="92" t="s">
        <v>634</v>
      </c>
      <c r="E185" s="93" t="s">
        <v>605</v>
      </c>
      <c r="F185" s="75"/>
      <c r="G185" s="86"/>
      <c r="H185" s="86"/>
    </row>
    <row r="186" spans="1:8" s="21" customFormat="1">
      <c r="A186" s="23"/>
      <c r="B186" s="24"/>
      <c r="C186" s="24"/>
      <c r="D186" s="95"/>
      <c r="E186" s="96"/>
      <c r="F186" s="90"/>
      <c r="G186" s="87"/>
      <c r="H186" s="87"/>
    </row>
    <row r="187" spans="1:8" s="21" customFormat="1">
      <c r="A187" s="23"/>
      <c r="B187" s="24"/>
      <c r="C187" s="24"/>
      <c r="D187" s="95"/>
      <c r="E187" s="96"/>
      <c r="F187" s="90"/>
      <c r="G187" s="87"/>
      <c r="H187" s="87"/>
    </row>
    <row r="188" spans="1:8">
      <c r="A188" s="26" t="s">
        <v>611</v>
      </c>
    </row>
    <row r="189" spans="1:8">
      <c r="A189" s="27" t="s">
        <v>743</v>
      </c>
      <c r="B189" s="27" t="s">
        <v>44</v>
      </c>
      <c r="C189" s="27" t="s">
        <v>745</v>
      </c>
      <c r="D189" s="99"/>
      <c r="E189" s="99" t="s">
        <v>612</v>
      </c>
    </row>
    <row r="190" spans="1:8" s="21" customFormat="1">
      <c r="A190" s="28">
        <f>COUNTIF($E$5:$E$185, "D")</f>
        <v>130</v>
      </c>
      <c r="B190" s="29" t="s">
        <v>605</v>
      </c>
      <c r="C190" s="25" t="s">
        <v>630</v>
      </c>
      <c r="D190" s="96"/>
      <c r="E190" s="100">
        <f>A190/$A$195</f>
        <v>0.96296296296296291</v>
      </c>
      <c r="F190" s="91"/>
      <c r="G190" s="89"/>
      <c r="H190" s="89"/>
    </row>
    <row r="191" spans="1:8" s="21" customFormat="1" ht="25.5">
      <c r="A191" s="28">
        <f>COUNTIF($E$5:$E$185, "MD")</f>
        <v>1</v>
      </c>
      <c r="B191" s="30" t="s">
        <v>610</v>
      </c>
      <c r="C191" s="25" t="s">
        <v>471</v>
      </c>
      <c r="D191" s="96"/>
      <c r="E191" s="100">
        <f>A191/$A$195</f>
        <v>7.4074074074074077E-3</v>
      </c>
      <c r="F191" s="91"/>
      <c r="G191" s="89"/>
      <c r="H191" s="89"/>
    </row>
    <row r="192" spans="1:8" s="21" customFormat="1" ht="25.5">
      <c r="A192" s="28">
        <f>COUNTIF($E$5:$E$185, "RD")</f>
        <v>2</v>
      </c>
      <c r="B192" s="31" t="s">
        <v>606</v>
      </c>
      <c r="C192" s="25" t="s">
        <v>472</v>
      </c>
      <c r="D192" s="96"/>
      <c r="E192" s="100">
        <f>A192/$A$195</f>
        <v>1.4814814814814815E-2</v>
      </c>
      <c r="F192" s="91"/>
      <c r="G192" s="89"/>
      <c r="H192" s="89"/>
    </row>
    <row r="193" spans="1:8" s="21" customFormat="1" ht="25.5">
      <c r="A193" s="28">
        <f>COUNTIF($E$5:$E$185, "PNP")</f>
        <v>1</v>
      </c>
      <c r="B193" s="31" t="s">
        <v>607</v>
      </c>
      <c r="C193" s="25" t="s">
        <v>473</v>
      </c>
      <c r="D193" s="96"/>
      <c r="E193" s="100">
        <f>A193/$A$195</f>
        <v>7.4074074074074077E-3</v>
      </c>
      <c r="F193" s="91"/>
      <c r="G193" s="89"/>
      <c r="H193" s="89"/>
    </row>
    <row r="194" spans="1:8" s="21" customFormat="1">
      <c r="A194" s="28">
        <f>COUNTIF($E$5:$E$185, "NA")</f>
        <v>1</v>
      </c>
      <c r="B194" s="35" t="s">
        <v>608</v>
      </c>
      <c r="C194" s="25" t="s">
        <v>474</v>
      </c>
      <c r="D194" s="96"/>
      <c r="E194" s="100">
        <f>A194/$A$195</f>
        <v>7.4074074074074077E-3</v>
      </c>
      <c r="F194" s="91"/>
      <c r="G194" s="89"/>
      <c r="H194" s="89"/>
    </row>
    <row r="195" spans="1:8" ht="13.5" thickBot="1">
      <c r="A195" s="40">
        <f>SUM(A190:A194)</f>
        <v>135</v>
      </c>
      <c r="B195" s="32"/>
      <c r="C195" s="33"/>
      <c r="D195" s="101"/>
      <c r="E195" s="102"/>
    </row>
    <row r="196" spans="1:8" ht="13.5" thickTop="1"/>
    <row r="219" spans="3:4">
      <c r="C219" s="34"/>
      <c r="D219" s="103"/>
    </row>
  </sheetData>
  <sheetProtection formatCells="0" formatColumns="0" formatRows="0" insertColumns="0" insertRows="0" insertHyperlinks="0" sort="0" autoFilter="0" pivotTables="0"/>
  <autoFilter ref="A2:H185" xr:uid="{00000000-0009-0000-0000-000001000000}"/>
  <phoneticPr fontId="0" type="noConversion"/>
  <dataValidations xWindow="755" yWindow="193" count="2">
    <dataValidation type="list" allowBlank="1" showInputMessage="1" showErrorMessage="1" promptTitle="Select Control Scope" sqref="E186:E187" xr:uid="{00000000-0002-0000-0100-000000000000}">
      <formula1>$B$190:$B$194</formula1>
    </dataValidation>
    <dataValidation type="list" allowBlank="1" showInputMessage="1" showErrorMessage="1" prompt="D      - Control is implemented and documented adequately_x000a_MD   - Control is implemented, must be documented_x000a_RD   - Control must be redesigned to comply with std._x000a_PNP - Required Control is not implemented &amp; documented_x000a_NA -  Control is not applicable" sqref="E174:E179 E167:E171 E162:E164 E159:E160 E156:E157 E150:E154 E146:E148 E143:E144 E138:E141 E136 E132:E133 E5:E6 E122:E127 E114:E120 E110:E112 E105:E108 E103 E95:E100 E91:E93 E85:E89 E80:E83 E77:E78 E75 E72:E73 E69:E70 E65:E67 E60:E63 E51:E57 E44:E49 E39:E41 E35:E37 E31:E33 E23:E25 E181:E185 E18:E20 E9:E16 E129:E130 E27:E28" xr:uid="{00000000-0002-0000-0100-000001000000}">
      <formula1>"D,MD,RD,PNP,NA"</formula1>
    </dataValidation>
  </dataValidations>
  <printOptions gridLines="1"/>
  <pageMargins left="0.22" right="0.22" top="0.65" bottom="1" header="0.5" footer="0.5"/>
  <pageSetup paperSize="3" scale="95" orientation="landscape" r:id="rId1"/>
  <headerFooter alignWithMargins="0">
    <oddFooter>&amp;LXerox Internal Use Only&amp;C&amp;F&amp;RPage &amp;P of &amp;N</oddFooter>
  </headerFooter>
  <rowBreaks count="1" manualBreakCount="1">
    <brk id="18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V48" sqref="V48"/>
    </sheetView>
  </sheetViews>
  <sheetFormatPr baseColWidth="10" defaultColWidth="9.140625" defaultRowHeight="12.75"/>
  <sheetData/>
  <phoneticPr fontId="4"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4"/>
  <sheetViews>
    <sheetView workbookViewId="0">
      <selection activeCell="O7" sqref="O7"/>
    </sheetView>
  </sheetViews>
  <sheetFormatPr baseColWidth="10" defaultColWidth="9.140625" defaultRowHeight="12.75"/>
  <cols>
    <col min="1" max="1" width="4.5703125" customWidth="1"/>
    <col min="2" max="2" width="16.7109375" customWidth="1"/>
    <col min="3" max="3" width="27.42578125" customWidth="1"/>
    <col min="4" max="4" width="15.42578125" customWidth="1"/>
    <col min="5" max="5" width="14.85546875" customWidth="1"/>
    <col min="6" max="6" width="13.85546875" customWidth="1"/>
    <col min="7" max="7" width="11.28515625" customWidth="1"/>
  </cols>
  <sheetData>
    <row r="1" spans="2:8" ht="18.75" thickBot="1">
      <c r="B1" s="112" t="s">
        <v>861</v>
      </c>
    </row>
    <row r="2" spans="2:8" ht="13.5" thickBot="1">
      <c r="B2" s="126" t="s">
        <v>82</v>
      </c>
      <c r="C2" s="127"/>
      <c r="D2" s="127"/>
      <c r="E2" s="127"/>
      <c r="F2" s="127"/>
      <c r="G2" s="128"/>
    </row>
    <row r="3" spans="2:8" ht="60">
      <c r="B3" s="107" t="s">
        <v>80</v>
      </c>
      <c r="C3" s="108" t="s">
        <v>87</v>
      </c>
      <c r="D3" s="109" t="s">
        <v>83</v>
      </c>
      <c r="E3" s="110" t="s">
        <v>84</v>
      </c>
      <c r="F3" s="110" t="s">
        <v>85</v>
      </c>
      <c r="G3" s="111" t="s">
        <v>86</v>
      </c>
    </row>
    <row r="4" spans="2:8">
      <c r="B4" s="9" t="s">
        <v>335</v>
      </c>
      <c r="C4" s="9">
        <f>COUNTIF('ISO 27K Requirements'!$D$3:$D$145, "D")</f>
        <v>16</v>
      </c>
      <c r="D4" s="9">
        <f>COUNTIF('ISO 27K Requirements'!$D$3:$D$145, "MD")</f>
        <v>1</v>
      </c>
      <c r="E4" s="9">
        <f>COUNTIF('ISO 27K Requirements'!$D$3:$D$145, "RD")</f>
        <v>35</v>
      </c>
      <c r="F4" s="9">
        <f>COUNTIF('ISO 27K Requirements'!$D$3:$D$145, "PNP")</f>
        <v>65</v>
      </c>
      <c r="G4" s="9">
        <f>COUNTIF('ISO 27K Requirements'!$D$3:$D$145, "NA")</f>
        <v>1</v>
      </c>
      <c r="H4">
        <f>SUM(C4:G4)</f>
        <v>118</v>
      </c>
    </row>
    <row r="5" spans="2:8">
      <c r="B5" s="51"/>
      <c r="C5" s="51"/>
      <c r="D5" s="51"/>
      <c r="E5" s="51"/>
      <c r="F5" s="51"/>
      <c r="G5" s="51"/>
    </row>
    <row r="6" spans="2:8" ht="13.5" thickBot="1">
      <c r="B6" s="51"/>
      <c r="C6" s="51"/>
      <c r="D6" s="51"/>
      <c r="E6" s="51"/>
      <c r="F6" s="51"/>
      <c r="G6" s="51"/>
    </row>
    <row r="7" spans="2:8" ht="13.5" thickBot="1">
      <c r="B7" s="126" t="s">
        <v>81</v>
      </c>
      <c r="C7" s="127"/>
      <c r="D7" s="127"/>
      <c r="E7" s="127"/>
      <c r="F7" s="127"/>
      <c r="G7" s="128"/>
    </row>
    <row r="8" spans="2:8" ht="72">
      <c r="B8" s="107" t="s">
        <v>80</v>
      </c>
      <c r="C8" s="108" t="s">
        <v>77</v>
      </c>
      <c r="D8" s="109" t="s">
        <v>75</v>
      </c>
      <c r="E8" s="110" t="s">
        <v>76</v>
      </c>
      <c r="F8" s="110" t="s">
        <v>78</v>
      </c>
      <c r="G8" s="111" t="s">
        <v>79</v>
      </c>
    </row>
    <row r="9" spans="2:8">
      <c r="B9" s="51" t="s">
        <v>336</v>
      </c>
      <c r="C9" s="51">
        <f>'Summary Data'!B14</f>
        <v>128</v>
      </c>
      <c r="D9" s="51">
        <f>'Summary Data'!E14</f>
        <v>1</v>
      </c>
      <c r="E9" s="51">
        <f>'Summary Data'!D14</f>
        <v>2</v>
      </c>
      <c r="F9" s="51">
        <f>'Summary Data'!C14</f>
        <v>1</v>
      </c>
      <c r="G9" s="51">
        <f>'Summary Data'!H14</f>
        <v>1</v>
      </c>
    </row>
    <row r="10" spans="2:8" ht="19.5" customHeight="1" thickBot="1"/>
    <row r="11" spans="2:8" ht="13.5" thickBot="1">
      <c r="B11" s="47" t="s">
        <v>88</v>
      </c>
      <c r="C11" s="48"/>
      <c r="D11" s="49"/>
      <c r="E11" s="49"/>
      <c r="F11" s="50"/>
    </row>
    <row r="12" spans="2:8">
      <c r="B12" s="46" t="s">
        <v>615</v>
      </c>
      <c r="D12" s="5" t="s">
        <v>743</v>
      </c>
      <c r="E12" s="5" t="s">
        <v>616</v>
      </c>
      <c r="F12" s="42" t="s">
        <v>629</v>
      </c>
    </row>
    <row r="13" spans="2:8">
      <c r="B13" t="s">
        <v>617</v>
      </c>
      <c r="D13">
        <f>COUNTIF('ISO 27K Requirements'!D5,"D")</f>
        <v>1</v>
      </c>
      <c r="E13" s="11">
        <f>COUNTIF('ISO 27K Requirements'!D5,"D")/COUNTA('ISO 27K Requirements'!D5)</f>
        <v>1</v>
      </c>
      <c r="F13" s="11">
        <v>1</v>
      </c>
    </row>
    <row r="14" spans="2:8">
      <c r="B14" t="s">
        <v>628</v>
      </c>
      <c r="D14">
        <f>COUNTIF('ISO 27K Requirements'!D8:D40,"D")</f>
        <v>5</v>
      </c>
      <c r="E14" s="11">
        <f>COUNTIF('ISO 27K Requirements'!D8:D40,"D")/COUNTA('ISO 27K Requirements'!D8:D40)</f>
        <v>0.16666666666666666</v>
      </c>
      <c r="F14" s="11">
        <v>1</v>
      </c>
    </row>
    <row r="15" spans="2:8">
      <c r="B15" t="s">
        <v>627</v>
      </c>
      <c r="D15">
        <f>COUNTIF('ISO 27K Requirements'!D43:D70,"D")</f>
        <v>8</v>
      </c>
      <c r="E15" s="11">
        <f>COUNTIF('ISO 27K Requirements'!D43:D70,"D")/COUNTA('ISO 27K Requirements'!D43:D70)</f>
        <v>0.30769230769230771</v>
      </c>
      <c r="F15" s="11">
        <v>1</v>
      </c>
    </row>
    <row r="16" spans="2:8">
      <c r="B16" t="s">
        <v>626</v>
      </c>
      <c r="D16">
        <f>COUNTIF('ISO 27K Requirements'!D73:D81,"D")</f>
        <v>0</v>
      </c>
      <c r="E16" s="11">
        <f>COUNTIF('ISO 27K Requirements'!D73:D81,"D")/COUNTA('ISO 27K Requirements'!D73:D81)</f>
        <v>0</v>
      </c>
      <c r="F16" s="11">
        <v>1</v>
      </c>
    </row>
    <row r="17" spans="1:6">
      <c r="B17" t="s">
        <v>625</v>
      </c>
      <c r="D17">
        <f>COUNTIF('ISO 27K Requirements'!D84:D97,"D")</f>
        <v>1</v>
      </c>
      <c r="E17" s="11">
        <f>COUNTIF('ISO 27K Requirements'!D84:D97,"D")/COUNTA('ISO 27K Requirements'!D84:D97)</f>
        <v>7.6923076923076927E-2</v>
      </c>
      <c r="F17" s="11">
        <v>1</v>
      </c>
    </row>
    <row r="18" spans="1:6">
      <c r="B18" t="s">
        <v>624</v>
      </c>
      <c r="D18">
        <f>COUNTIF('ISO 27K Requirements'!D99:D105,"D")</f>
        <v>0</v>
      </c>
      <c r="E18" s="11">
        <f>COUNTIF('ISO 27K Requirements'!D99:D105,"D")/COUNTA('ISO 27K Requirements'!D99:D105)</f>
        <v>0</v>
      </c>
      <c r="F18" s="11">
        <v>1</v>
      </c>
    </row>
    <row r="19" spans="1:6">
      <c r="B19" t="s">
        <v>623</v>
      </c>
      <c r="D19">
        <f>COUNTIF('ISO 27K Requirements'!D108,"D")</f>
        <v>0</v>
      </c>
      <c r="E19" s="11">
        <f>COUNTIF('ISO 27K Requirements'!D108,"D")/COUNTA('ISO 27K Requirements'!D108)</f>
        <v>0</v>
      </c>
      <c r="F19" s="11">
        <v>1</v>
      </c>
    </row>
    <row r="20" spans="1:6">
      <c r="B20" t="s">
        <v>622</v>
      </c>
      <c r="D20">
        <f>COUNTIF('ISO 27K Requirements'!D110:D119,"D")</f>
        <v>0</v>
      </c>
      <c r="E20" s="11">
        <f>COUNTIF('ISO 27K Requirements'!D110:D119,"D")/COUNTA('ISO 27K Requirements'!D110:D119)</f>
        <v>0</v>
      </c>
      <c r="F20" s="11">
        <v>1</v>
      </c>
    </row>
    <row r="21" spans="1:6">
      <c r="B21" t="s">
        <v>621</v>
      </c>
      <c r="D21">
        <f>COUNTIF('ISO 27K Requirements'!D121:D126,"D")</f>
        <v>0</v>
      </c>
      <c r="E21" s="11">
        <f>COUNTIF('ISO 27K Requirements'!D121:D126,"D")/COUNTA('ISO 27K Requirements'!D121:D126)</f>
        <v>0</v>
      </c>
      <c r="F21" s="11">
        <v>1</v>
      </c>
    </row>
    <row r="22" spans="1:6">
      <c r="B22" t="s">
        <v>620</v>
      </c>
      <c r="D22">
        <f>COUNTIF('ISO 27K Requirements'!D129,"D")</f>
        <v>0</v>
      </c>
      <c r="E22" s="11">
        <f>COUNTIF('ISO 27K Requirements'!D129,"D")/COUNTA('ISO 27K Requirements'!D129)</f>
        <v>0</v>
      </c>
      <c r="F22" s="11">
        <v>1</v>
      </c>
    </row>
    <row r="23" spans="1:6">
      <c r="B23" t="s">
        <v>619</v>
      </c>
      <c r="D23">
        <f>COUNTIF('ISO 27K Requirements'!D131:D137,"D")</f>
        <v>1</v>
      </c>
      <c r="E23" s="11">
        <f>COUNTIF('ISO 27K Requirements'!D131:D137,"D")/COUNTA('ISO 27K Requirements'!D131:D137)</f>
        <v>0.14285714285714285</v>
      </c>
      <c r="F23" s="11">
        <v>1</v>
      </c>
    </row>
    <row r="24" spans="1:6">
      <c r="B24" t="s">
        <v>618</v>
      </c>
      <c r="D24">
        <f>COUNTIF('ISO 27K Requirements'!D139:D145,"D")</f>
        <v>0</v>
      </c>
      <c r="E24" s="11">
        <f>COUNTIF('ISO 27K Requirements'!D139:D145,"D")/COUNTA('ISO 27K Requirements'!D139:D145)</f>
        <v>0</v>
      </c>
      <c r="F24" s="11">
        <v>1</v>
      </c>
    </row>
    <row r="25" spans="1:6">
      <c r="E25" s="12"/>
    </row>
    <row r="26" spans="1:6" ht="13.5" thickBot="1">
      <c r="E26" s="12"/>
    </row>
    <row r="27" spans="1:6" ht="13.5" thickBot="1">
      <c r="B27" s="47" t="s">
        <v>89</v>
      </c>
      <c r="E27" s="12"/>
    </row>
    <row r="28" spans="1:6">
      <c r="B28" s="104" t="s">
        <v>90</v>
      </c>
      <c r="D28" s="104" t="s">
        <v>743</v>
      </c>
      <c r="E28" s="5" t="s">
        <v>616</v>
      </c>
      <c r="F28" s="42" t="s">
        <v>629</v>
      </c>
    </row>
    <row r="29" spans="1:6">
      <c r="A29">
        <v>5</v>
      </c>
      <c r="B29" t="str">
        <f>'Annexure - A'!B3</f>
        <v>Security Policy</v>
      </c>
      <c r="D29">
        <f>COUNTIF('Annexure - A'!E5:E6,"D")</f>
        <v>1</v>
      </c>
      <c r="E29" s="44">
        <f>COUNTIF('Annexure - A'!E5:E6,"D")/COUNTA('Annexure - A'!E5:E6)</f>
        <v>0.5</v>
      </c>
      <c r="F29" s="11">
        <v>1</v>
      </c>
    </row>
    <row r="30" spans="1:6">
      <c r="A30">
        <v>6</v>
      </c>
      <c r="B30" t="str">
        <f>'Annexure - A'!B7</f>
        <v>Organization of information security</v>
      </c>
      <c r="D30">
        <f>COUNTIF('Annexure - A'!E9:E20,"D")</f>
        <v>7</v>
      </c>
      <c r="E30" s="44">
        <f>COUNTIF('Annexure - A'!E9:E20,"D")/COUNTA('Annexure - A'!E9:E20)</f>
        <v>0.63636363636363635</v>
      </c>
      <c r="F30" s="11">
        <v>1</v>
      </c>
    </row>
    <row r="31" spans="1:6">
      <c r="A31">
        <v>7</v>
      </c>
      <c r="B31" t="str">
        <f>'Annexure - A'!B21</f>
        <v>Asset Management</v>
      </c>
      <c r="D31">
        <f>COUNTIF('Annexure - A'!E23:E28,"D")</f>
        <v>5</v>
      </c>
      <c r="E31" s="44">
        <f>COUNTIF('Annexure - A'!E23:E28,"D")/COUNTA('Annexure - A'!E23:E28)</f>
        <v>1</v>
      </c>
      <c r="F31" s="11">
        <v>1</v>
      </c>
    </row>
    <row r="32" spans="1:6">
      <c r="A32">
        <v>8</v>
      </c>
      <c r="B32" t="str">
        <f>'Annexure - A'!B29</f>
        <v>Human resources security</v>
      </c>
      <c r="D32">
        <f>COUNTIF('Annexure - A'!E31:E41,"D")</f>
        <v>9</v>
      </c>
      <c r="E32" s="44">
        <f>COUNTIF('Annexure - A'!E31:E41,"D")/COUNTA('Annexure - A'!E31:E41)</f>
        <v>1</v>
      </c>
      <c r="F32" s="11">
        <v>1</v>
      </c>
    </row>
    <row r="33" spans="1:6">
      <c r="A33">
        <v>9</v>
      </c>
      <c r="B33" t="str">
        <f>'Annexure - A'!B42</f>
        <v>Physical and environmental security</v>
      </c>
      <c r="D33">
        <f>COUNTIF('Annexure - A'!E44:E57,"D")</f>
        <v>13</v>
      </c>
      <c r="E33" s="44">
        <f>COUNTIF('Annexure - A'!E44:E57,"D")/COUNTA('Annexure - A'!E44:E57)</f>
        <v>1</v>
      </c>
      <c r="F33" s="11">
        <v>1</v>
      </c>
    </row>
    <row r="34" spans="1:6">
      <c r="A34">
        <v>10</v>
      </c>
      <c r="B34" t="str">
        <f>'Annexure - A'!B58</f>
        <v>Communications and operations management</v>
      </c>
      <c r="D34">
        <f>COUNTIF('Annexure - A'!E60:E100,"D")</f>
        <v>32</v>
      </c>
      <c r="E34" s="44">
        <f>COUNTIF('Annexure - A'!E60:E100,"D")/COUNTA('Annexure - A'!E60:E100)</f>
        <v>1</v>
      </c>
      <c r="F34" s="11">
        <v>1</v>
      </c>
    </row>
    <row r="35" spans="1:6">
      <c r="A35">
        <v>11</v>
      </c>
      <c r="B35" t="str">
        <f>'Annexure - A'!B101</f>
        <v>Access Control</v>
      </c>
      <c r="D35">
        <f>COUNTIF('Annexure - A'!E103:E133,"D")</f>
        <v>25</v>
      </c>
      <c r="E35" s="44">
        <f>COUNTIF('Annexure - A'!E103:E133,"D")/COUNTA('Annexure - A'!E103:E133)</f>
        <v>1</v>
      </c>
      <c r="F35" s="11">
        <v>1</v>
      </c>
    </row>
    <row r="36" spans="1:6">
      <c r="A36">
        <v>12</v>
      </c>
      <c r="B36" t="str">
        <f>'Annexure - A'!B134</f>
        <v>Information systems acquisition, development and maintenance</v>
      </c>
      <c r="D36">
        <f>COUNTIF('Annexure - A'!E159:E164,"D")</f>
        <v>5</v>
      </c>
      <c r="E36" s="44">
        <f>COUNTIF('Annexure - A'!E159:E164,"D")/COUNTA('Annexure - A'!E159:E164)</f>
        <v>1</v>
      </c>
      <c r="F36" s="11">
        <v>1</v>
      </c>
    </row>
    <row r="37" spans="1:6">
      <c r="A37">
        <v>13</v>
      </c>
      <c r="B37" t="str">
        <f>'Annexure - A'!B157</f>
        <v>Information security incident management</v>
      </c>
      <c r="D37">
        <f>COUNTIF('Annexure - A'!E159:E164,"D")</f>
        <v>5</v>
      </c>
      <c r="E37" s="44">
        <f>COUNTIF('Annexure - A'!E159:E164,"D")/COUNTA('Annexure - A'!E159:E164)</f>
        <v>1</v>
      </c>
      <c r="F37" s="11">
        <v>1</v>
      </c>
    </row>
    <row r="38" spans="1:6">
      <c r="A38">
        <v>14</v>
      </c>
      <c r="B38" t="str">
        <f>'Annexure - A'!B165</f>
        <v>Business continuity management</v>
      </c>
      <c r="D38">
        <f>COUNTIF('Annexure - A'!E167:E171,"D")</f>
        <v>5</v>
      </c>
      <c r="E38" s="44">
        <f>COUNTIF('Annexure - A'!E167:E171,"D")/COUNTA('Annexure - A'!E167:E171)</f>
        <v>1</v>
      </c>
      <c r="F38" s="11">
        <v>1</v>
      </c>
    </row>
    <row r="39" spans="1:6">
      <c r="A39">
        <v>15</v>
      </c>
      <c r="B39" t="str">
        <f>'Annexure - A'!B172</f>
        <v>Compliance</v>
      </c>
      <c r="D39">
        <f>COUNTIF('Annexure - A'!E174:E185,"D")</f>
        <v>11</v>
      </c>
      <c r="E39" s="44">
        <f>COUNTIF('Annexure - A'!E174:E185,"D")/COUNTA('Annexure - A'!E174:E185)</f>
        <v>1</v>
      </c>
      <c r="F39" s="11">
        <v>1</v>
      </c>
    </row>
    <row r="40" spans="1:6">
      <c r="E40" s="12"/>
      <c r="F40" s="11"/>
    </row>
    <row r="41" spans="1:6" ht="13.5" thickBot="1">
      <c r="E41" s="12"/>
    </row>
    <row r="42" spans="1:6" ht="13.5" thickBot="1">
      <c r="B42" s="67" t="s">
        <v>338</v>
      </c>
      <c r="C42" s="68"/>
      <c r="D42" s="68"/>
      <c r="E42" s="68"/>
      <c r="F42" s="43"/>
    </row>
    <row r="43" spans="1:6">
      <c r="B43" s="69" t="s">
        <v>636</v>
      </c>
      <c r="C43" s="70" t="s">
        <v>806</v>
      </c>
      <c r="D43" s="69" t="s">
        <v>616</v>
      </c>
      <c r="E43" s="10" t="s">
        <v>629</v>
      </c>
    </row>
    <row r="44" spans="1:6">
      <c r="B44" s="61" t="str">
        <f>'Summary Data'!A5</f>
        <v>Administration</v>
      </c>
      <c r="C44" s="37">
        <f>'Summary Data'!F5</f>
        <v>16</v>
      </c>
      <c r="D44" s="41">
        <f>'Summary Data'!G5</f>
        <v>1</v>
      </c>
      <c r="E44" s="71">
        <v>1</v>
      </c>
    </row>
    <row r="45" spans="1:6">
      <c r="B45" s="61" t="str">
        <f>'Summary Data'!A6</f>
        <v>CISO</v>
      </c>
      <c r="C45" s="37">
        <f>'Summary Data'!F6</f>
        <v>33</v>
      </c>
      <c r="D45" s="41">
        <f>'Summary Data'!G6</f>
        <v>0.96969696969696972</v>
      </c>
      <c r="E45" s="71">
        <v>1</v>
      </c>
    </row>
    <row r="46" spans="1:6">
      <c r="B46" s="61" t="str">
        <f>'Summary Data'!A7</f>
        <v>Finance</v>
      </c>
      <c r="C46" s="37">
        <f>'Summary Data'!F7</f>
        <v>3</v>
      </c>
      <c r="D46" s="41">
        <f>'Summary Data'!G7</f>
        <v>1</v>
      </c>
      <c r="E46" s="71">
        <v>1</v>
      </c>
    </row>
    <row r="47" spans="1:6">
      <c r="B47" s="61" t="str">
        <f>'Summary Data'!A8</f>
        <v>HR</v>
      </c>
      <c r="C47" s="37">
        <f>'Summary Data'!F8</f>
        <v>9</v>
      </c>
      <c r="D47" s="41">
        <f>'Summary Data'!G8</f>
        <v>0.88888888888888884</v>
      </c>
      <c r="E47" s="71">
        <v>1</v>
      </c>
    </row>
    <row r="48" spans="1:6">
      <c r="B48" s="61" t="str">
        <f>'Summary Data'!A9</f>
        <v>IT</v>
      </c>
      <c r="C48" s="37">
        <f>'Summary Data'!F9</f>
        <v>58</v>
      </c>
      <c r="D48" s="41">
        <f>'Summary Data'!G9</f>
        <v>1</v>
      </c>
      <c r="E48" s="71">
        <v>1</v>
      </c>
    </row>
    <row r="49" spans="2:5">
      <c r="B49" s="61" t="str">
        <f>'Summary Data'!A10</f>
        <v>S/W</v>
      </c>
      <c r="C49" s="37">
        <f>'Summary Data'!F10</f>
        <v>8</v>
      </c>
      <c r="D49" s="41">
        <f>'Summary Data'!G10</f>
        <v>1</v>
      </c>
      <c r="E49" s="71">
        <v>1</v>
      </c>
    </row>
    <row r="50" spans="2:5">
      <c r="B50" s="61" t="str">
        <f>'Summary Data'!A11</f>
        <v>Top Management</v>
      </c>
      <c r="C50" s="37">
        <f>'Summary Data'!F11</f>
        <v>4</v>
      </c>
      <c r="D50" s="41">
        <f>'Summary Data'!G11</f>
        <v>0.5</v>
      </c>
      <c r="E50" s="71">
        <v>1</v>
      </c>
    </row>
    <row r="51" spans="2:5">
      <c r="B51" s="61" t="str">
        <f>'Summary Data'!A12</f>
        <v>Training</v>
      </c>
      <c r="C51" s="37">
        <f>'Summary Data'!F12</f>
        <v>1</v>
      </c>
      <c r="D51" s="41">
        <f>'Summary Data'!G12</f>
        <v>1</v>
      </c>
      <c r="E51" s="71">
        <v>1</v>
      </c>
    </row>
    <row r="52" spans="2:5">
      <c r="E52" s="11"/>
    </row>
    <row r="53" spans="2:5">
      <c r="E53" s="11"/>
    </row>
    <row r="54" spans="2:5">
      <c r="E54" s="11"/>
    </row>
  </sheetData>
  <sheetProtection formatCells="0" formatColumns="0" formatRows="0" insertColumns="0" sort="0" autoFilter="0" pivotTables="0"/>
  <mergeCells count="2">
    <mergeCell ref="B2:G2"/>
    <mergeCell ref="B7:G7"/>
  </mergeCells>
  <phoneticPr fontId="4" type="noConversion"/>
  <conditionalFormatting sqref="C8:G8 C3:G3">
    <cfRule type="cellIs" dxfId="2" priority="1" stopIfTrue="1" operator="equal">
      <formula>"Fully implemented"</formula>
    </cfRule>
    <cfRule type="cellIs" dxfId="1" priority="2" stopIfTrue="1" operator="equal">
      <formula>"Partially implemented"</formula>
    </cfRule>
    <cfRule type="cellIs" dxfId="0" priority="3" stopIfTrue="1" operator="equal">
      <formula>"Not implemented"</formula>
    </cfRule>
  </conditionalFormatting>
  <pageMargins left="0.75" right="0.75" top="1" bottom="1" header="0.5" footer="0.5"/>
  <pageSetup paperSize="9" orientation="portrait"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I14" sqref="I14"/>
    </sheetView>
  </sheetViews>
  <sheetFormatPr baseColWidth="10" defaultColWidth="9.140625" defaultRowHeight="12.75"/>
  <cols>
    <col min="1" max="1" width="15.42578125" customWidth="1"/>
    <col min="2" max="3" width="8.7109375" customWidth="1"/>
    <col min="4" max="4" width="10.5703125" bestFit="1" customWidth="1"/>
    <col min="5" max="5" width="8.7109375" bestFit="1" customWidth="1"/>
    <col min="6" max="6" width="11.7109375" bestFit="1" customWidth="1"/>
    <col min="7" max="7" width="14" bestFit="1" customWidth="1"/>
    <col min="8" max="8" width="11.28515625" customWidth="1"/>
  </cols>
  <sheetData>
    <row r="1" spans="1:11">
      <c r="A1" s="104" t="s">
        <v>563</v>
      </c>
      <c r="B1" s="105"/>
      <c r="C1" s="106"/>
      <c r="D1" s="106"/>
      <c r="E1" s="106"/>
      <c r="F1" s="106"/>
      <c r="G1" s="106"/>
      <c r="H1" s="106"/>
      <c r="I1" s="106"/>
      <c r="J1" s="106"/>
      <c r="K1" s="106"/>
    </row>
    <row r="4" spans="1:11">
      <c r="A4" s="63" t="s">
        <v>337</v>
      </c>
      <c r="B4" s="74" t="s">
        <v>605</v>
      </c>
      <c r="C4" s="74" t="s">
        <v>607</v>
      </c>
      <c r="D4" s="74" t="s">
        <v>606</v>
      </c>
      <c r="E4" s="74" t="s">
        <v>609</v>
      </c>
      <c r="F4" s="74" t="s">
        <v>807</v>
      </c>
      <c r="G4" s="64" t="s">
        <v>616</v>
      </c>
      <c r="H4" s="63" t="s">
        <v>613</v>
      </c>
      <c r="I4" s="72" t="s">
        <v>339</v>
      </c>
    </row>
    <row r="5" spans="1:11">
      <c r="A5" s="61" t="s">
        <v>637</v>
      </c>
      <c r="B5" s="62">
        <f>COUNTIFS('Annexure - A'!E:E,'Summary Data'!$B$4,'Annexure - A'!D:D,'Summary Data'!A5)</f>
        <v>16</v>
      </c>
      <c r="C5" s="62">
        <f>COUNTIFS('Annexure - A'!E:E,'Summary Data'!$C$4,'Annexure - A'!D:D,'Summary Data'!A5)</f>
        <v>0</v>
      </c>
      <c r="D5" s="62">
        <f>COUNTIFS('Annexure - A'!E:E,'Summary Data'!$D$4,'Annexure - A'!D:D,'Summary Data'!A5)</f>
        <v>0</v>
      </c>
      <c r="E5" s="62">
        <f>COUNTIFS('Annexure - A'!E:E,'Summary Data'!$E$4,'Annexure - A'!D:D,'Summary Data'!A5)</f>
        <v>0</v>
      </c>
      <c r="F5" s="62">
        <f t="shared" ref="F5:F12" si="0">SUM(B5:E5)</f>
        <v>16</v>
      </c>
      <c r="G5" s="45">
        <f>B5/F5</f>
        <v>1</v>
      </c>
      <c r="H5" s="62">
        <f>COUNTIFS('Annexure - A'!E:E,'Summary Data'!$H$4,'Annexure - A'!D:D,'Summary Data'!A5)</f>
        <v>0</v>
      </c>
    </row>
    <row r="6" spans="1:11">
      <c r="A6" s="61" t="s">
        <v>635</v>
      </c>
      <c r="B6" s="62">
        <f>COUNTIFS('Annexure - A'!E:E,'Summary Data'!$B$4,'Annexure - A'!D:D,'Summary Data'!A6)</f>
        <v>32</v>
      </c>
      <c r="C6" s="62">
        <f>COUNTIFS('Annexure - A'!E:E,'Summary Data'!$C$4,'Annexure - A'!D:D,'Summary Data'!A6)</f>
        <v>0</v>
      </c>
      <c r="D6" s="62">
        <f>COUNTIFS('Annexure - A'!E:E,'Summary Data'!$D$4,'Annexure - A'!D:D,'Summary Data'!A6)</f>
        <v>1</v>
      </c>
      <c r="E6" s="62">
        <f>COUNTIFS('Annexure - A'!E:E,'Summary Data'!$E$4,'Annexure - A'!D:D,'Summary Data'!A6)</f>
        <v>0</v>
      </c>
      <c r="F6" s="62">
        <f t="shared" si="0"/>
        <v>33</v>
      </c>
      <c r="G6" s="45">
        <f t="shared" ref="G6:G12" si="1">B6/F6</f>
        <v>0.96969696969696972</v>
      </c>
      <c r="H6" s="62">
        <f>COUNTIFS('Annexure - A'!E:E,'Summary Data'!$H$4,'Annexure - A'!D:D,'Summary Data'!A6)</f>
        <v>1</v>
      </c>
    </row>
    <row r="7" spans="1:11">
      <c r="A7" s="61" t="s">
        <v>632</v>
      </c>
      <c r="B7" s="62">
        <f>COUNTIFS('Annexure - A'!E:E,'Summary Data'!$B$4,'Annexure - A'!D:D,'Summary Data'!A7)</f>
        <v>3</v>
      </c>
      <c r="C7" s="62">
        <f>COUNTIFS('Annexure - A'!E:E,'Summary Data'!$C$4,'Annexure - A'!D:D,'Summary Data'!A7)</f>
        <v>0</v>
      </c>
      <c r="D7" s="62">
        <f>COUNTIFS('Annexure - A'!E:E,'Summary Data'!$D$4,'Annexure - A'!D:D,'Summary Data'!A7)</f>
        <v>0</v>
      </c>
      <c r="E7" s="62">
        <f>COUNTIFS('Annexure - A'!E:E,'Summary Data'!$E$4,'Annexure - A'!D:D,'Summary Data'!A7)</f>
        <v>0</v>
      </c>
      <c r="F7" s="62">
        <f t="shared" si="0"/>
        <v>3</v>
      </c>
      <c r="G7" s="45">
        <f t="shared" si="1"/>
        <v>1</v>
      </c>
      <c r="H7" s="62">
        <f>COUNTIFS('Annexure - A'!E:E,'Summary Data'!$H$4,'Annexure - A'!D:D,'Summary Data'!A7)</f>
        <v>0</v>
      </c>
    </row>
    <row r="8" spans="1:11">
      <c r="A8" s="61" t="s">
        <v>631</v>
      </c>
      <c r="B8" s="62">
        <f>COUNTIFS('Annexure - A'!E:E,'Summary Data'!$B$4,'Annexure - A'!D:D,'Summary Data'!A8)</f>
        <v>8</v>
      </c>
      <c r="C8" s="62">
        <f>COUNTIFS('Annexure - A'!E:E,'Summary Data'!$C$4,'Annexure - A'!D:D,'Summary Data'!A8)</f>
        <v>0</v>
      </c>
      <c r="D8" s="62">
        <f>COUNTIFS('Annexure - A'!E:E,'Summary Data'!$D$4,'Annexure - A'!D:D,'Summary Data'!A8)</f>
        <v>0</v>
      </c>
      <c r="E8" s="62">
        <f>COUNTIFS('Annexure - A'!E:E,'Summary Data'!$E$4,'Annexure - A'!D:D,'Summary Data'!A8)</f>
        <v>1</v>
      </c>
      <c r="F8" s="62">
        <f t="shared" si="0"/>
        <v>9</v>
      </c>
      <c r="G8" s="45">
        <f t="shared" si="1"/>
        <v>0.88888888888888884</v>
      </c>
      <c r="H8" s="62">
        <f>COUNTIFS('Annexure - A'!E:E,'Summary Data'!$H$4,'Annexure - A'!D:D,'Summary Data'!A8)</f>
        <v>0</v>
      </c>
    </row>
    <row r="9" spans="1:11">
      <c r="A9" s="61" t="s">
        <v>634</v>
      </c>
      <c r="B9" s="62">
        <f>COUNTIFS('Annexure - A'!E:E,'Summary Data'!$B$4,'Annexure - A'!D:D,'Summary Data'!A9)</f>
        <v>58</v>
      </c>
      <c r="C9" s="62">
        <f>COUNTIFS('Annexure - A'!E:E,'Summary Data'!$C$4,'Annexure - A'!D:D,'Summary Data'!A9)</f>
        <v>0</v>
      </c>
      <c r="D9" s="62">
        <f>COUNTIFS('Annexure - A'!E:E,'Summary Data'!$D$4,'Annexure - A'!D:D,'Summary Data'!A9)</f>
        <v>0</v>
      </c>
      <c r="E9" s="62">
        <f>COUNTIFS('Annexure - A'!E:E,'Summary Data'!$E$4,'Annexure - A'!D:D,'Summary Data'!A9)</f>
        <v>0</v>
      </c>
      <c r="F9" s="62">
        <f t="shared" si="0"/>
        <v>58</v>
      </c>
      <c r="G9" s="45">
        <f t="shared" si="1"/>
        <v>1</v>
      </c>
      <c r="H9" s="62">
        <f>COUNTIFS('Annexure - A'!E:E,'Summary Data'!$H$4,'Annexure - A'!D:D,'Summary Data'!A9)</f>
        <v>0</v>
      </c>
    </row>
    <row r="10" spans="1:11">
      <c r="A10" s="61" t="s">
        <v>43</v>
      </c>
      <c r="B10" s="62">
        <f>COUNTIFS('Annexure - A'!E:E,'Summary Data'!$B$4,'Annexure - A'!D:D,'Summary Data'!A10)</f>
        <v>8</v>
      </c>
      <c r="C10" s="62">
        <f>COUNTIFS('Annexure - A'!E:E,'Summary Data'!$C$4,'Annexure - A'!D:D,'Summary Data'!A10)</f>
        <v>0</v>
      </c>
      <c r="D10" s="62">
        <f>COUNTIFS('Annexure - A'!E:E,'Summary Data'!$D$4,'Annexure - A'!D:D,'Summary Data'!A10)</f>
        <v>0</v>
      </c>
      <c r="E10" s="62">
        <f>COUNTIFS('Annexure - A'!E:E,'Summary Data'!$E$4,'Annexure - A'!D:D,'Summary Data'!A10)</f>
        <v>0</v>
      </c>
      <c r="F10" s="62">
        <f t="shared" si="0"/>
        <v>8</v>
      </c>
      <c r="G10" s="45">
        <f t="shared" si="1"/>
        <v>1</v>
      </c>
      <c r="H10" s="62">
        <f>COUNTIFS('Annexure - A'!E:E,'Summary Data'!$H$4,'Annexure - A'!D:D,'Summary Data'!A10)</f>
        <v>0</v>
      </c>
    </row>
    <row r="11" spans="1:11">
      <c r="A11" s="61" t="s">
        <v>45</v>
      </c>
      <c r="B11" s="62">
        <f>COUNTIFS('Annexure - A'!E:E,'Summary Data'!$B$4,'Annexure - A'!D:D,'Summary Data'!A11)</f>
        <v>2</v>
      </c>
      <c r="C11" s="62">
        <f>COUNTIFS('Annexure - A'!E:E,'Summary Data'!$C$4,'Annexure - A'!D:D,'Summary Data'!A11)</f>
        <v>1</v>
      </c>
      <c r="D11" s="62">
        <f>COUNTIFS('Annexure - A'!E:E,'Summary Data'!$D$4,'Annexure - A'!D:D,'Summary Data'!A11)</f>
        <v>1</v>
      </c>
      <c r="E11" s="62">
        <f>COUNTIFS('Annexure - A'!E:E,'Summary Data'!$E$4,'Annexure - A'!D:D,'Summary Data'!A11)</f>
        <v>0</v>
      </c>
      <c r="F11" s="62">
        <f t="shared" si="0"/>
        <v>4</v>
      </c>
      <c r="G11" s="45">
        <f t="shared" si="1"/>
        <v>0.5</v>
      </c>
      <c r="H11" s="62">
        <f>COUNTIFS('Annexure - A'!E:E,'Summary Data'!$H$4,'Annexure - A'!D:D,'Summary Data'!A11)</f>
        <v>0</v>
      </c>
    </row>
    <row r="12" spans="1:11">
      <c r="A12" s="61" t="s">
        <v>633</v>
      </c>
      <c r="B12" s="62">
        <f>COUNTIFS('Annexure - A'!E:E,'Summary Data'!$B$4,'Annexure - A'!D:D,'Summary Data'!A12)</f>
        <v>1</v>
      </c>
      <c r="C12" s="62">
        <f>COUNTIFS('Annexure - A'!E:E,'Summary Data'!$C$4,'Annexure - A'!D:D,'Summary Data'!A12)</f>
        <v>0</v>
      </c>
      <c r="D12" s="62">
        <f>COUNTIFS('Annexure - A'!E:E,'Summary Data'!$D$4,'Annexure - A'!D:D,'Summary Data'!A12)</f>
        <v>0</v>
      </c>
      <c r="E12" s="62">
        <f>COUNTIFS('Annexure - A'!E:E,'Summary Data'!$E$4,'Annexure - A'!D:D,'Summary Data'!A12)</f>
        <v>0</v>
      </c>
      <c r="F12" s="62">
        <f t="shared" si="0"/>
        <v>1</v>
      </c>
      <c r="G12" s="45">
        <f t="shared" si="1"/>
        <v>1</v>
      </c>
      <c r="H12" s="62">
        <f>COUNTIFS('Annexure - A'!E:E,'Summary Data'!$H$4,'Annexure - A'!D:D,'Summary Data'!A12)</f>
        <v>0</v>
      </c>
    </row>
    <row r="13" spans="1:11" ht="13.5" thickBot="1">
      <c r="A13" s="66"/>
      <c r="B13" s="66"/>
      <c r="C13" s="66"/>
      <c r="D13" s="66"/>
      <c r="E13" s="66"/>
      <c r="F13" s="66"/>
      <c r="G13" s="66"/>
      <c r="H13" s="66"/>
    </row>
    <row r="14" spans="1:11" ht="14.25" thickTop="1" thickBot="1">
      <c r="A14" s="65" t="s">
        <v>807</v>
      </c>
      <c r="B14" s="65">
        <f>SUM(B5:B13)</f>
        <v>128</v>
      </c>
      <c r="C14" s="65">
        <f>SUM(C5:C13)</f>
        <v>1</v>
      </c>
      <c r="D14" s="65">
        <f>SUM(D5:D13)</f>
        <v>2</v>
      </c>
      <c r="E14" s="65">
        <f>SUM(E5:E13)</f>
        <v>1</v>
      </c>
      <c r="F14" s="65">
        <f>SUM(F5:F13)</f>
        <v>132</v>
      </c>
      <c r="G14" s="65"/>
      <c r="H14" s="65">
        <f>SUM(H5:H13)</f>
        <v>1</v>
      </c>
      <c r="I14" s="73">
        <f>F14+H14</f>
        <v>133</v>
      </c>
    </row>
    <row r="15" spans="1:11" ht="13.5" thickTop="1"/>
    <row r="16" spans="1:11">
      <c r="A16" t="s">
        <v>616</v>
      </c>
      <c r="B16" s="44">
        <f>B14/$F$14</f>
        <v>0.96969696969696972</v>
      </c>
      <c r="C16" s="44">
        <f>C14/$F$14</f>
        <v>7.575757575757576E-3</v>
      </c>
      <c r="D16" s="44">
        <f>D14/$F$14</f>
        <v>1.5151515151515152E-2</v>
      </c>
      <c r="E16" s="44">
        <f>E14/$F$14</f>
        <v>7.575757575757576E-3</v>
      </c>
      <c r="F16" s="44">
        <f>F14/$F$14</f>
        <v>1</v>
      </c>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ISO 27K Requirements</vt:lpstr>
      <vt:lpstr>Annexure - A</vt:lpstr>
      <vt:lpstr>Dashboard</vt:lpstr>
      <vt:lpstr>Summary</vt:lpstr>
      <vt:lpstr>Summary Data</vt:lpstr>
      <vt:lpstr>'Annexure - A'!Impression_des_titres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ISO27k gap analysis and SoA</dc:title>
  <dc:creator>tsekar</dc:creator>
  <cp:lastModifiedBy>christophe</cp:lastModifiedBy>
  <cp:lastPrinted>2008-08-28T13:36:23Z</cp:lastPrinted>
  <dcterms:created xsi:type="dcterms:W3CDTF">2001-11-29T17:12:02Z</dcterms:created>
  <dcterms:modified xsi:type="dcterms:W3CDTF">2019-08-05T21:27:55Z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