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ylanS408\OneDrive - Campus Sint-Ursula Lier\ford deprince gip\"/>
    </mc:Choice>
  </mc:AlternateContent>
  <xr:revisionPtr revIDLastSave="0" documentId="13_ncr:1_{A91EED0E-E1FB-4A33-B20A-0422DA88AC45}" xr6:coauthVersionLast="47" xr6:coauthVersionMax="47" xr10:uidLastSave="{00000000-0000-0000-0000-000000000000}"/>
  <bookViews>
    <workbookView xWindow="-120" yWindow="-120" windowWidth="20730" windowHeight="11760" tabRatio="1000" activeTab="9" xr2:uid="{00000000-000D-0000-FFFF-FFFF00000000}"/>
  </bookViews>
  <sheets>
    <sheet name="Resultatenrek" sheetId="2" r:id="rId1"/>
    <sheet name="Balans" sheetId="1" r:id="rId2"/>
    <sheet name="Gegevens uit de toelichting" sheetId="29" r:id="rId3"/>
    <sheet name="Liquiditeit" sheetId="30" r:id="rId4"/>
    <sheet name="Solvabiliteit" sheetId="31" r:id="rId5"/>
    <sheet name="REV" sheetId="33" r:id="rId6"/>
    <sheet name="KlantLevKrediet" sheetId="34" r:id="rId7"/>
    <sheet name="Voorraad" sheetId="35" r:id="rId8"/>
    <sheet name="Nettobedrijfskapitaal" sheetId="36" r:id="rId9"/>
    <sheet name="verticale analyse balans" sheetId="17" r:id="rId10"/>
    <sheet name="verticale analyse resrek" sheetId="18" r:id="rId11"/>
    <sheet name="horizontale analyse balans" sheetId="19" r:id="rId12"/>
    <sheet name="horizontale analyse resrek" sheetId="20" r:id="rId13"/>
  </sheets>
  <definedNames>
    <definedName name="_xlnm._FilterDatabase" localSheetId="5" hidden="1">REV!$A$2:$D$5</definedName>
    <definedName name="_xlnm._FilterDatabase" localSheetId="9" hidden="1">'verticale analyse balans'!$A$3:$E$102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0" l="1"/>
  <c r="B15" i="30"/>
  <c r="B14" i="30"/>
  <c r="B10" i="30"/>
  <c r="B9" i="30"/>
  <c r="B11" i="30"/>
  <c r="B7" i="30"/>
  <c r="B8" i="30"/>
  <c r="C11" i="20"/>
  <c r="D11" i="20"/>
  <c r="E11" i="20"/>
  <c r="C12" i="20"/>
  <c r="D12" i="20"/>
  <c r="E12" i="20"/>
  <c r="C13" i="20"/>
  <c r="D13" i="20"/>
  <c r="E13" i="20"/>
  <c r="C14" i="20"/>
  <c r="D14" i="20"/>
  <c r="E14" i="20"/>
  <c r="C15" i="20"/>
  <c r="D15" i="20"/>
  <c r="E15" i="20"/>
  <c r="C16" i="20"/>
  <c r="D16" i="20"/>
  <c r="E16" i="20"/>
  <c r="C17" i="20"/>
  <c r="D17" i="20"/>
  <c r="E17" i="20"/>
  <c r="C18" i="20"/>
  <c r="D18" i="20"/>
  <c r="E18" i="20"/>
  <c r="C19" i="20"/>
  <c r="D19" i="20"/>
  <c r="E19" i="20"/>
  <c r="C20" i="20"/>
  <c r="D20" i="20"/>
  <c r="E20" i="20"/>
  <c r="C21" i="20"/>
  <c r="D21" i="20"/>
  <c r="E21" i="20"/>
  <c r="C22" i="20"/>
  <c r="D22" i="20"/>
  <c r="E22" i="20"/>
  <c r="C23" i="20"/>
  <c r="D23" i="20"/>
  <c r="E23" i="20"/>
  <c r="C24" i="20"/>
  <c r="D24" i="20"/>
  <c r="E24" i="20"/>
  <c r="C25" i="20"/>
  <c r="D25" i="20"/>
  <c r="E25" i="20"/>
  <c r="C26" i="20"/>
  <c r="D26" i="20"/>
  <c r="E26" i="20"/>
  <c r="C27" i="20"/>
  <c r="D27" i="20"/>
  <c r="E27" i="20"/>
  <c r="C28" i="20"/>
  <c r="D28" i="20"/>
  <c r="E28" i="20"/>
  <c r="C29" i="20"/>
  <c r="D29" i="20"/>
  <c r="E29" i="20"/>
  <c r="C30" i="20"/>
  <c r="D30" i="20"/>
  <c r="E30" i="20"/>
  <c r="C31" i="20"/>
  <c r="D31" i="20"/>
  <c r="E31" i="20"/>
  <c r="C32" i="20"/>
  <c r="D32" i="20"/>
  <c r="E32" i="20"/>
  <c r="C33" i="20"/>
  <c r="D33" i="20"/>
  <c r="E33" i="20"/>
  <c r="C34" i="20"/>
  <c r="D34" i="20"/>
  <c r="E34" i="20"/>
  <c r="C35" i="20"/>
  <c r="D35" i="20"/>
  <c r="E35" i="20"/>
  <c r="C36" i="20"/>
  <c r="D36" i="20"/>
  <c r="E36" i="20"/>
  <c r="C37" i="20"/>
  <c r="D37" i="20"/>
  <c r="E37" i="20"/>
  <c r="C38" i="20"/>
  <c r="D38" i="20"/>
  <c r="E38" i="20"/>
  <c r="C39" i="20"/>
  <c r="D39" i="20"/>
  <c r="E39" i="20"/>
  <c r="C40" i="20"/>
  <c r="D40" i="20"/>
  <c r="E40" i="20"/>
  <c r="C41" i="20"/>
  <c r="D41" i="20"/>
  <c r="E41" i="20"/>
  <c r="C42" i="20"/>
  <c r="D42" i="20"/>
  <c r="E42" i="20"/>
  <c r="C4" i="20"/>
  <c r="D4" i="20"/>
  <c r="E4" i="20"/>
  <c r="C5" i="20"/>
  <c r="D5" i="20"/>
  <c r="E5" i="20"/>
  <c r="C6" i="20"/>
  <c r="D6" i="20"/>
  <c r="E6" i="20"/>
  <c r="C7" i="20"/>
  <c r="D7" i="20"/>
  <c r="E7" i="20"/>
  <c r="C8" i="20"/>
  <c r="D8" i="20"/>
  <c r="E8" i="20"/>
  <c r="C9" i="20"/>
  <c r="D9" i="20"/>
  <c r="E9" i="20"/>
  <c r="C10" i="20"/>
  <c r="D10" i="20"/>
  <c r="E10" i="20"/>
  <c r="D3" i="20"/>
  <c r="E3" i="20"/>
  <c r="C3" i="20"/>
  <c r="B4" i="35"/>
  <c r="E4" i="2" l="1"/>
  <c r="D4" i="2"/>
  <c r="C5" i="34"/>
  <c r="D5" i="34"/>
  <c r="B5" i="34"/>
  <c r="E42" i="18"/>
  <c r="D42" i="18"/>
  <c r="C42" i="18"/>
  <c r="E41" i="18"/>
  <c r="D41" i="18"/>
  <c r="C41" i="18"/>
  <c r="E40" i="18"/>
  <c r="D40" i="18"/>
  <c r="C40" i="18"/>
  <c r="E39" i="18"/>
  <c r="D39" i="18"/>
  <c r="C39" i="18"/>
  <c r="E38" i="18"/>
  <c r="D38" i="18"/>
  <c r="C38" i="18"/>
  <c r="E37" i="18"/>
  <c r="D37" i="18"/>
  <c r="C37" i="18"/>
  <c r="E36" i="18"/>
  <c r="D36" i="18"/>
  <c r="C36" i="18"/>
  <c r="E35" i="18"/>
  <c r="D35" i="18"/>
  <c r="C35" i="18"/>
  <c r="E34" i="18"/>
  <c r="D34" i="18"/>
  <c r="C34" i="18"/>
  <c r="E33" i="18"/>
  <c r="D33" i="18"/>
  <c r="C33" i="18"/>
  <c r="E32" i="18"/>
  <c r="D32" i="18"/>
  <c r="C32" i="18"/>
  <c r="E31" i="18"/>
  <c r="D31" i="18"/>
  <c r="C31" i="18"/>
  <c r="E30" i="18"/>
  <c r="D30" i="18"/>
  <c r="C30" i="18"/>
  <c r="E29" i="18"/>
  <c r="D29" i="18"/>
  <c r="C29" i="18"/>
  <c r="E28" i="18"/>
  <c r="D28" i="18"/>
  <c r="C28" i="18"/>
  <c r="E27" i="18"/>
  <c r="D27" i="18"/>
  <c r="C27" i="18"/>
  <c r="E26" i="18"/>
  <c r="D26" i="18"/>
  <c r="C26" i="18"/>
  <c r="E25" i="18"/>
  <c r="D25" i="18"/>
  <c r="C25" i="18"/>
  <c r="E24" i="18"/>
  <c r="D24" i="18"/>
  <c r="C24" i="18"/>
  <c r="E23" i="18"/>
  <c r="D23" i="18"/>
  <c r="C23" i="18"/>
  <c r="E22" i="18"/>
  <c r="D22" i="18"/>
  <c r="C22" i="18"/>
  <c r="E21" i="18"/>
  <c r="D21" i="18"/>
  <c r="C21" i="18"/>
  <c r="E20" i="18"/>
  <c r="D20" i="18"/>
  <c r="C20" i="18"/>
  <c r="E19" i="18"/>
  <c r="D19" i="18"/>
  <c r="C19" i="18"/>
  <c r="E18" i="18"/>
  <c r="D18" i="18"/>
  <c r="C18" i="18"/>
  <c r="E17" i="18"/>
  <c r="D17" i="18"/>
  <c r="C17" i="18"/>
  <c r="E16" i="18"/>
  <c r="D16" i="18"/>
  <c r="C16" i="18"/>
  <c r="E15" i="18"/>
  <c r="D15" i="18"/>
  <c r="C15" i="18"/>
  <c r="E14" i="18"/>
  <c r="D14" i="18"/>
  <c r="C14" i="18"/>
  <c r="E13" i="18"/>
  <c r="D13" i="18"/>
  <c r="C13" i="18"/>
  <c r="E12" i="18"/>
  <c r="D12" i="18"/>
  <c r="C12" i="18"/>
  <c r="E11" i="18"/>
  <c r="D11" i="18"/>
  <c r="C11" i="18"/>
  <c r="E10" i="18"/>
  <c r="D10" i="18"/>
  <c r="C10" i="18"/>
  <c r="E9" i="18"/>
  <c r="D9" i="18"/>
  <c r="C9" i="18"/>
  <c r="E8" i="18"/>
  <c r="D8" i="18"/>
  <c r="C8" i="18"/>
  <c r="E7" i="18"/>
  <c r="D7" i="18"/>
  <c r="C7" i="18"/>
  <c r="E6" i="18"/>
  <c r="D6" i="18"/>
  <c r="C6" i="18"/>
  <c r="E5" i="18"/>
  <c r="D5" i="18"/>
  <c r="C5" i="18"/>
  <c r="E4" i="18"/>
  <c r="D4" i="18"/>
  <c r="C4" i="18"/>
  <c r="D3" i="18"/>
  <c r="E3" i="18"/>
  <c r="C3" i="18"/>
  <c r="C6" i="17"/>
  <c r="D6" i="17"/>
  <c r="E6" i="17"/>
  <c r="C7" i="17"/>
  <c r="D7" i="17"/>
  <c r="E7" i="17"/>
  <c r="C8" i="17"/>
  <c r="D8" i="17"/>
  <c r="E8" i="17"/>
  <c r="C9" i="17"/>
  <c r="D9" i="17"/>
  <c r="E9" i="17"/>
  <c r="C10" i="17"/>
  <c r="D10" i="17"/>
  <c r="E10" i="17"/>
  <c r="C11" i="17"/>
  <c r="D11" i="17"/>
  <c r="E11" i="17"/>
  <c r="C12" i="17"/>
  <c r="D12" i="17"/>
  <c r="E12" i="17"/>
  <c r="C13" i="17"/>
  <c r="D13" i="17"/>
  <c r="E13" i="17"/>
  <c r="C14" i="17"/>
  <c r="D14" i="17"/>
  <c r="E14" i="17"/>
  <c r="C15" i="17"/>
  <c r="D15" i="17"/>
  <c r="E15" i="17"/>
  <c r="C16" i="17"/>
  <c r="D16" i="17"/>
  <c r="E16" i="17"/>
  <c r="C17" i="17"/>
  <c r="D17" i="17"/>
  <c r="E17" i="17"/>
  <c r="C18" i="17"/>
  <c r="D18" i="17"/>
  <c r="E18" i="17"/>
  <c r="C19" i="17"/>
  <c r="D19" i="17"/>
  <c r="E19" i="17"/>
  <c r="C20" i="17"/>
  <c r="D20" i="17"/>
  <c r="E20" i="17"/>
  <c r="C21" i="17"/>
  <c r="D21" i="17"/>
  <c r="E21" i="17"/>
  <c r="C22" i="17"/>
  <c r="D22" i="17"/>
  <c r="E22" i="17"/>
  <c r="C23" i="17"/>
  <c r="D23" i="17"/>
  <c r="E23" i="17"/>
  <c r="C24" i="17"/>
  <c r="D24" i="17"/>
  <c r="E24" i="17"/>
  <c r="C25" i="17"/>
  <c r="D25" i="17"/>
  <c r="E25" i="17"/>
  <c r="C26" i="17"/>
  <c r="D26" i="17"/>
  <c r="E26" i="17"/>
  <c r="C27" i="17"/>
  <c r="D27" i="17"/>
  <c r="E27" i="17"/>
  <c r="C28" i="17"/>
  <c r="D28" i="17"/>
  <c r="E28" i="17"/>
  <c r="C29" i="17"/>
  <c r="D29" i="17"/>
  <c r="E29" i="17"/>
  <c r="C30" i="17"/>
  <c r="D30" i="17"/>
  <c r="E30" i="17"/>
  <c r="C31" i="17"/>
  <c r="D31" i="17"/>
  <c r="E31" i="17"/>
  <c r="C32" i="17"/>
  <c r="D32" i="17"/>
  <c r="E32" i="17"/>
  <c r="C33" i="17"/>
  <c r="D33" i="17"/>
  <c r="E33" i="17"/>
  <c r="C34" i="17"/>
  <c r="D34" i="17"/>
  <c r="E34" i="17"/>
  <c r="C35" i="17"/>
  <c r="D35" i="17"/>
  <c r="E35" i="17"/>
  <c r="C36" i="17"/>
  <c r="D36" i="17"/>
  <c r="E36" i="17"/>
  <c r="C37" i="17"/>
  <c r="D37" i="17"/>
  <c r="E37" i="17"/>
  <c r="C38" i="17"/>
  <c r="D38" i="17"/>
  <c r="E38" i="17"/>
  <c r="C39" i="17"/>
  <c r="D39" i="17"/>
  <c r="E39" i="17"/>
  <c r="C40" i="17"/>
  <c r="D40" i="17"/>
  <c r="E40" i="17"/>
  <c r="C41" i="17"/>
  <c r="D41" i="17"/>
  <c r="E41" i="17"/>
  <c r="C42" i="17"/>
  <c r="D42" i="17"/>
  <c r="E42" i="17"/>
  <c r="C43" i="17"/>
  <c r="D43" i="17"/>
  <c r="E43" i="17"/>
  <c r="C44" i="17"/>
  <c r="D44" i="17"/>
  <c r="E44" i="17"/>
  <c r="C45" i="17"/>
  <c r="D45" i="17"/>
  <c r="E45" i="17"/>
  <c r="C46" i="17"/>
  <c r="D46" i="17"/>
  <c r="E46" i="17"/>
  <c r="C47" i="17"/>
  <c r="D47" i="17"/>
  <c r="E47" i="17"/>
  <c r="C48" i="17"/>
  <c r="D48" i="17"/>
  <c r="E48" i="17"/>
  <c r="C49" i="17"/>
  <c r="D49" i="17"/>
  <c r="E49" i="17"/>
  <c r="C50" i="17"/>
  <c r="D50" i="17"/>
  <c r="E50" i="17"/>
  <c r="C52" i="17"/>
  <c r="D52" i="17"/>
  <c r="E52" i="17"/>
  <c r="C53" i="17"/>
  <c r="D53" i="17"/>
  <c r="E53" i="17"/>
  <c r="C54" i="17"/>
  <c r="D54" i="17"/>
  <c r="E54" i="17"/>
  <c r="C55" i="17"/>
  <c r="D55" i="17"/>
  <c r="E55" i="17"/>
  <c r="C56" i="17"/>
  <c r="D56" i="17"/>
  <c r="E56" i="17"/>
  <c r="C57" i="17"/>
  <c r="D57" i="17"/>
  <c r="E57" i="17"/>
  <c r="C58" i="17"/>
  <c r="D58" i="17"/>
  <c r="E58" i="17"/>
  <c r="C59" i="17"/>
  <c r="D59" i="17"/>
  <c r="E59" i="17"/>
  <c r="C60" i="17"/>
  <c r="D60" i="17"/>
  <c r="E60" i="17"/>
  <c r="C61" i="17"/>
  <c r="D61" i="17"/>
  <c r="E61" i="17"/>
  <c r="C62" i="17"/>
  <c r="D62" i="17"/>
  <c r="E62" i="17"/>
  <c r="C63" i="17"/>
  <c r="D63" i="17"/>
  <c r="E63" i="17"/>
  <c r="C64" i="17"/>
  <c r="D64" i="17"/>
  <c r="E64" i="17"/>
  <c r="C65" i="17"/>
  <c r="D65" i="17"/>
  <c r="E65" i="17"/>
  <c r="C66" i="17"/>
  <c r="D66" i="17"/>
  <c r="E66" i="17"/>
  <c r="C67" i="17"/>
  <c r="D67" i="17"/>
  <c r="E67" i="17"/>
  <c r="C68" i="17"/>
  <c r="D68" i="17"/>
  <c r="E68" i="17"/>
  <c r="C69" i="17"/>
  <c r="D69" i="17"/>
  <c r="E69" i="17"/>
  <c r="C70" i="17"/>
  <c r="D70" i="17"/>
  <c r="E70" i="17"/>
  <c r="C71" i="17"/>
  <c r="D71" i="17"/>
  <c r="E71" i="17"/>
  <c r="C72" i="17"/>
  <c r="D72" i="17"/>
  <c r="E72" i="17"/>
  <c r="C73" i="17"/>
  <c r="D73" i="17"/>
  <c r="E73" i="17"/>
  <c r="C74" i="17"/>
  <c r="D74" i="17"/>
  <c r="E74" i="17"/>
  <c r="C75" i="17"/>
  <c r="D75" i="17"/>
  <c r="E75" i="17"/>
  <c r="C76" i="17"/>
  <c r="D76" i="17"/>
  <c r="E76" i="17"/>
  <c r="C77" i="17"/>
  <c r="D77" i="17"/>
  <c r="E77" i="17"/>
  <c r="C78" i="17"/>
  <c r="D78" i="17"/>
  <c r="E78" i="17"/>
  <c r="C79" i="17"/>
  <c r="D79" i="17"/>
  <c r="E79" i="17"/>
  <c r="C80" i="17"/>
  <c r="D80" i="17"/>
  <c r="E80" i="17"/>
  <c r="C81" i="17"/>
  <c r="D81" i="17"/>
  <c r="E81" i="17"/>
  <c r="C82" i="17"/>
  <c r="D82" i="17"/>
  <c r="E82" i="17"/>
  <c r="C83" i="17"/>
  <c r="D83" i="17"/>
  <c r="E83" i="17"/>
  <c r="C84" i="17"/>
  <c r="D84" i="17"/>
  <c r="E84" i="17"/>
  <c r="C85" i="17"/>
  <c r="D85" i="17"/>
  <c r="E85" i="17"/>
  <c r="C86" i="17"/>
  <c r="D86" i="17"/>
  <c r="E86" i="17"/>
  <c r="C87" i="17"/>
  <c r="D87" i="17"/>
  <c r="E87" i="17"/>
  <c r="C88" i="17"/>
  <c r="D88" i="17"/>
  <c r="E88" i="17"/>
  <c r="C89" i="17"/>
  <c r="D89" i="17"/>
  <c r="E89" i="17"/>
  <c r="C90" i="17"/>
  <c r="D90" i="17"/>
  <c r="E90" i="17"/>
  <c r="C91" i="17"/>
  <c r="D91" i="17"/>
  <c r="E91" i="17"/>
  <c r="C92" i="17"/>
  <c r="D92" i="17"/>
  <c r="E92" i="17"/>
  <c r="C93" i="17"/>
  <c r="D93" i="17"/>
  <c r="E93" i="17"/>
  <c r="C94" i="17"/>
  <c r="D94" i="17"/>
  <c r="E94" i="17"/>
  <c r="C95" i="17"/>
  <c r="D95" i="17"/>
  <c r="E95" i="17"/>
  <c r="C96" i="17"/>
  <c r="D96" i="17"/>
  <c r="E96" i="17"/>
  <c r="C97" i="17"/>
  <c r="D97" i="17"/>
  <c r="E97" i="17"/>
  <c r="C98" i="17"/>
  <c r="D98" i="17"/>
  <c r="E98" i="17"/>
  <c r="C99" i="17"/>
  <c r="D99" i="17"/>
  <c r="E99" i="17"/>
  <c r="C100" i="17"/>
  <c r="D100" i="17"/>
  <c r="E100" i="17"/>
  <c r="C101" i="17"/>
  <c r="D101" i="17"/>
  <c r="E101" i="17"/>
  <c r="C102" i="17"/>
  <c r="D102" i="17"/>
  <c r="E102" i="17"/>
  <c r="D5" i="17"/>
  <c r="E5" i="17"/>
  <c r="C5" i="17"/>
  <c r="C62" i="36"/>
  <c r="D62" i="36"/>
  <c r="B62" i="36"/>
  <c r="C46" i="36"/>
  <c r="D46" i="36"/>
  <c r="B46" i="36"/>
  <c r="C58" i="36"/>
  <c r="D58" i="36"/>
  <c r="B58" i="36"/>
  <c r="C57" i="36"/>
  <c r="D57" i="36"/>
  <c r="B57" i="36"/>
  <c r="C56" i="36"/>
  <c r="D56" i="36"/>
  <c r="B56" i="36"/>
  <c r="C55" i="36"/>
  <c r="D55" i="36"/>
  <c r="B55" i="36"/>
  <c r="D54" i="36"/>
  <c r="C54" i="36"/>
  <c r="B54" i="36"/>
  <c r="C53" i="36"/>
  <c r="D53" i="36"/>
  <c r="B53" i="36"/>
  <c r="C50" i="36"/>
  <c r="D50" i="36"/>
  <c r="B50" i="36"/>
  <c r="C49" i="36"/>
  <c r="D49" i="36"/>
  <c r="B49" i="36"/>
  <c r="C48" i="36"/>
  <c r="D48" i="36"/>
  <c r="B48" i="36"/>
  <c r="C37" i="36"/>
  <c r="D37" i="36"/>
  <c r="B37" i="36"/>
  <c r="C35" i="36"/>
  <c r="D35" i="36"/>
  <c r="B35" i="36"/>
  <c r="C33" i="36"/>
  <c r="D33" i="36"/>
  <c r="B33" i="36"/>
  <c r="C23" i="36"/>
  <c r="D23" i="36"/>
  <c r="B23" i="36"/>
  <c r="C30" i="36"/>
  <c r="D30" i="36"/>
  <c r="B30" i="36"/>
  <c r="C29" i="36"/>
  <c r="D29" i="36"/>
  <c r="B29" i="36"/>
  <c r="C28" i="36"/>
  <c r="D28" i="36"/>
  <c r="B28" i="36"/>
  <c r="C27" i="36"/>
  <c r="D27" i="36"/>
  <c r="B27" i="36"/>
  <c r="C26" i="36"/>
  <c r="D26" i="36"/>
  <c r="B26" i="36"/>
  <c r="C25" i="36"/>
  <c r="D25" i="36"/>
  <c r="B25" i="36"/>
  <c r="C24" i="36"/>
  <c r="D24" i="36"/>
  <c r="B24" i="36"/>
  <c r="C16" i="36"/>
  <c r="D16" i="36"/>
  <c r="B16" i="36"/>
  <c r="C14" i="36"/>
  <c r="D14" i="36"/>
  <c r="B14" i="36"/>
  <c r="C13" i="36"/>
  <c r="D13" i="36"/>
  <c r="B13" i="36"/>
  <c r="C12" i="36"/>
  <c r="D12" i="36"/>
  <c r="B12" i="36"/>
  <c r="C9" i="36"/>
  <c r="D9" i="36"/>
  <c r="B9" i="36"/>
  <c r="C8" i="36"/>
  <c r="D8" i="36"/>
  <c r="B8" i="36"/>
  <c r="C7" i="36"/>
  <c r="D7" i="36"/>
  <c r="B7" i="36"/>
  <c r="C6" i="36"/>
  <c r="D6" i="36"/>
  <c r="B6" i="36"/>
  <c r="D5" i="36"/>
  <c r="C5" i="36"/>
  <c r="B5" i="36"/>
  <c r="C4" i="36"/>
  <c r="D4" i="36"/>
  <c r="B4" i="36"/>
  <c r="D12" i="34"/>
  <c r="C12" i="34"/>
  <c r="B12" i="34"/>
  <c r="C2" i="35"/>
  <c r="D2" i="35"/>
  <c r="C3" i="35"/>
  <c r="D3" i="35"/>
  <c r="B3" i="35"/>
  <c r="B2" i="35" s="1"/>
  <c r="B11" i="34" s="1"/>
  <c r="C5" i="35"/>
  <c r="D5" i="35"/>
  <c r="B5" i="35"/>
  <c r="C7" i="34"/>
  <c r="D7" i="34"/>
  <c r="B7" i="34"/>
  <c r="C9" i="34"/>
  <c r="D9" i="34"/>
  <c r="B9" i="34"/>
  <c r="C8" i="34"/>
  <c r="D8" i="34"/>
  <c r="B8" i="34"/>
  <c r="C3" i="34"/>
  <c r="C11" i="34" s="1"/>
  <c r="C13" i="34" s="1"/>
  <c r="D3" i="34"/>
  <c r="D11" i="34" s="1"/>
  <c r="D13" i="34" s="1"/>
  <c r="B3" i="34"/>
  <c r="A8" i="34"/>
  <c r="C4" i="34"/>
  <c r="D4" i="34"/>
  <c r="B4" i="34"/>
  <c r="A4" i="34"/>
  <c r="C5" i="33"/>
  <c r="D5" i="33"/>
  <c r="B5" i="33"/>
  <c r="C4" i="33"/>
  <c r="D4" i="33"/>
  <c r="C3" i="33"/>
  <c r="D3" i="33"/>
  <c r="B4" i="33"/>
  <c r="B3" i="33"/>
  <c r="A4" i="33"/>
  <c r="A3" i="33"/>
  <c r="C4" i="31"/>
  <c r="D4" i="31"/>
  <c r="B4" i="31"/>
  <c r="C3" i="31"/>
  <c r="D3" i="31"/>
  <c r="C2" i="31"/>
  <c r="D2" i="31"/>
  <c r="B3" i="31"/>
  <c r="B2" i="31"/>
  <c r="A3" i="31"/>
  <c r="A2" i="31"/>
  <c r="C19" i="30"/>
  <c r="D19" i="30"/>
  <c r="C31" i="30"/>
  <c r="D31" i="30"/>
  <c r="C30" i="30"/>
  <c r="D30" i="30"/>
  <c r="C29" i="30"/>
  <c r="D29" i="30"/>
  <c r="B30" i="30"/>
  <c r="B29" i="30"/>
  <c r="A30" i="30"/>
  <c r="A29" i="30"/>
  <c r="C26" i="30"/>
  <c r="D26" i="30"/>
  <c r="C25" i="30"/>
  <c r="D25" i="30"/>
  <c r="C24" i="30"/>
  <c r="D24" i="30"/>
  <c r="C23" i="30"/>
  <c r="D23" i="30"/>
  <c r="C22" i="30"/>
  <c r="D22" i="30"/>
  <c r="B25" i="30"/>
  <c r="B24" i="30"/>
  <c r="B23" i="30"/>
  <c r="B22" i="30"/>
  <c r="A25" i="30"/>
  <c r="A24" i="30"/>
  <c r="A23" i="30"/>
  <c r="A22" i="30"/>
  <c r="C3" i="30"/>
  <c r="D3" i="30"/>
  <c r="C16" i="30"/>
  <c r="D16" i="30"/>
  <c r="B16" i="30"/>
  <c r="B3" i="30" s="1"/>
  <c r="D15" i="30"/>
  <c r="C15" i="30"/>
  <c r="C14" i="30"/>
  <c r="D14" i="30"/>
  <c r="A15" i="30"/>
  <c r="A14" i="30"/>
  <c r="C11" i="30"/>
  <c r="D11" i="30"/>
  <c r="C10" i="30"/>
  <c r="D10" i="30"/>
  <c r="C9" i="30"/>
  <c r="D9" i="30"/>
  <c r="C8" i="30"/>
  <c r="D8" i="30"/>
  <c r="C7" i="30"/>
  <c r="D7" i="30"/>
  <c r="C6" i="30"/>
  <c r="D6" i="30"/>
  <c r="A10" i="30"/>
  <c r="A9" i="30"/>
  <c r="A8" i="30"/>
  <c r="A7" i="30"/>
  <c r="A6" i="30"/>
  <c r="B31" i="30" l="1"/>
  <c r="B26" i="30"/>
  <c r="B13" i="34"/>
  <c r="C5" i="19"/>
  <c r="D5" i="19"/>
  <c r="E5" i="19"/>
  <c r="C6" i="19"/>
  <c r="D6" i="19"/>
  <c r="E6" i="19"/>
  <c r="C7" i="19"/>
  <c r="D7" i="19"/>
  <c r="E7" i="19"/>
  <c r="C8" i="19"/>
  <c r="D8" i="19"/>
  <c r="E8" i="19"/>
  <c r="C9" i="19"/>
  <c r="D9" i="19"/>
  <c r="E9" i="19"/>
  <c r="C10" i="19"/>
  <c r="D10" i="19"/>
  <c r="E10" i="19"/>
  <c r="C11" i="19"/>
  <c r="D11" i="19"/>
  <c r="E11" i="19"/>
  <c r="C12" i="19"/>
  <c r="D12" i="19"/>
  <c r="E12" i="19"/>
  <c r="C13" i="19"/>
  <c r="D13" i="19"/>
  <c r="E13" i="19"/>
  <c r="C14" i="19"/>
  <c r="D14" i="19"/>
  <c r="E14" i="19"/>
  <c r="C15" i="19"/>
  <c r="D15" i="19"/>
  <c r="E15" i="19"/>
  <c r="C16" i="19"/>
  <c r="D16" i="19"/>
  <c r="E16" i="19"/>
  <c r="C17" i="19"/>
  <c r="D17" i="19"/>
  <c r="E17" i="19"/>
  <c r="C18" i="19"/>
  <c r="D18" i="19"/>
  <c r="E18" i="19"/>
  <c r="C19" i="19"/>
  <c r="D19" i="19"/>
  <c r="E19" i="19"/>
  <c r="C20" i="19"/>
  <c r="D20" i="19"/>
  <c r="E20" i="19"/>
  <c r="C21" i="19"/>
  <c r="D21" i="19"/>
  <c r="E21" i="19"/>
  <c r="C22" i="19"/>
  <c r="D22" i="19"/>
  <c r="E22" i="19"/>
  <c r="C23" i="19"/>
  <c r="D23" i="19"/>
  <c r="E23" i="19"/>
  <c r="C24" i="19"/>
  <c r="D24" i="19"/>
  <c r="E24" i="19"/>
  <c r="C25" i="19"/>
  <c r="D25" i="19"/>
  <c r="E25" i="19"/>
  <c r="C26" i="19"/>
  <c r="D26" i="19"/>
  <c r="E26" i="19"/>
  <c r="C27" i="19"/>
  <c r="D27" i="19"/>
  <c r="E27" i="19"/>
  <c r="C28" i="19"/>
  <c r="D28" i="19"/>
  <c r="E28" i="19"/>
  <c r="C29" i="19"/>
  <c r="D29" i="19"/>
  <c r="E29" i="19"/>
  <c r="C30" i="19"/>
  <c r="D30" i="19"/>
  <c r="E30" i="19"/>
  <c r="C31" i="19"/>
  <c r="D31" i="19"/>
  <c r="E31" i="19"/>
  <c r="C32" i="19"/>
  <c r="D32" i="19"/>
  <c r="E32" i="19"/>
  <c r="C33" i="19"/>
  <c r="D33" i="19"/>
  <c r="E33" i="19"/>
  <c r="C34" i="19"/>
  <c r="D34" i="19"/>
  <c r="E34" i="19"/>
  <c r="C35" i="19"/>
  <c r="D35" i="19"/>
  <c r="E35" i="19"/>
  <c r="C36" i="19"/>
  <c r="D36" i="19"/>
  <c r="E36" i="19"/>
  <c r="C37" i="19"/>
  <c r="D37" i="19"/>
  <c r="E37" i="19"/>
  <c r="C38" i="19"/>
  <c r="D38" i="19"/>
  <c r="E38" i="19"/>
  <c r="C39" i="19"/>
  <c r="D39" i="19"/>
  <c r="E39" i="19"/>
  <c r="C40" i="19"/>
  <c r="D40" i="19"/>
  <c r="E40" i="19"/>
  <c r="C41" i="19"/>
  <c r="D41" i="19"/>
  <c r="E41" i="19"/>
  <c r="C42" i="19"/>
  <c r="D42" i="19"/>
  <c r="E42" i="19"/>
  <c r="C43" i="19"/>
  <c r="D43" i="19"/>
  <c r="E43" i="19"/>
  <c r="C44" i="19"/>
  <c r="D44" i="19"/>
  <c r="E44" i="19"/>
  <c r="C45" i="19"/>
  <c r="D45" i="19"/>
  <c r="E45" i="19"/>
  <c r="C46" i="19"/>
  <c r="D46" i="19"/>
  <c r="E46" i="19"/>
  <c r="C47" i="19"/>
  <c r="D47" i="19"/>
  <c r="E47" i="19"/>
  <c r="C48" i="19"/>
  <c r="D48" i="19"/>
  <c r="E48" i="19"/>
  <c r="C49" i="19"/>
  <c r="D49" i="19"/>
  <c r="E49" i="19"/>
  <c r="C50" i="19"/>
  <c r="D50" i="19"/>
  <c r="E50" i="19"/>
  <c r="C51" i="19"/>
  <c r="D51" i="19"/>
  <c r="E51" i="19"/>
  <c r="C52" i="19"/>
  <c r="D52" i="19"/>
  <c r="E52" i="19"/>
  <c r="C53" i="19"/>
  <c r="D53" i="19"/>
  <c r="E53" i="19"/>
  <c r="C54" i="19"/>
  <c r="D54" i="19"/>
  <c r="E54" i="19"/>
  <c r="C55" i="19"/>
  <c r="D55" i="19"/>
  <c r="E55" i="19"/>
  <c r="C56" i="19"/>
  <c r="D56" i="19"/>
  <c r="E56" i="19"/>
  <c r="C57" i="19"/>
  <c r="D57" i="19"/>
  <c r="E57" i="19"/>
  <c r="C58" i="19"/>
  <c r="D58" i="19"/>
  <c r="E58" i="19"/>
  <c r="C59" i="19"/>
  <c r="D59" i="19"/>
  <c r="E59" i="19"/>
  <c r="C60" i="19"/>
  <c r="D60" i="19"/>
  <c r="E60" i="19"/>
  <c r="C61" i="19"/>
  <c r="D61" i="19"/>
  <c r="E61" i="19"/>
  <c r="C62" i="19"/>
  <c r="D62" i="19"/>
  <c r="E62" i="19"/>
  <c r="C63" i="19"/>
  <c r="D63" i="19"/>
  <c r="E63" i="19"/>
  <c r="C64" i="19"/>
  <c r="D64" i="19"/>
  <c r="E64" i="19"/>
  <c r="C65" i="19"/>
  <c r="D65" i="19"/>
  <c r="E65" i="19"/>
  <c r="C66" i="19"/>
  <c r="D66" i="19"/>
  <c r="E66" i="19"/>
  <c r="C67" i="19"/>
  <c r="D67" i="19"/>
  <c r="E67" i="19"/>
  <c r="C68" i="19"/>
  <c r="D68" i="19"/>
  <c r="E68" i="19"/>
  <c r="C69" i="19"/>
  <c r="D69" i="19"/>
  <c r="E69" i="19"/>
  <c r="C70" i="19"/>
  <c r="D70" i="19"/>
  <c r="E70" i="19"/>
  <c r="C71" i="19"/>
  <c r="D71" i="19"/>
  <c r="E71" i="19"/>
  <c r="C72" i="19"/>
  <c r="D72" i="19"/>
  <c r="E72" i="19"/>
  <c r="C73" i="19"/>
  <c r="D73" i="19"/>
  <c r="E73" i="19"/>
  <c r="C74" i="19"/>
  <c r="D74" i="19"/>
  <c r="E74" i="19"/>
  <c r="C75" i="19"/>
  <c r="D75" i="19"/>
  <c r="E75" i="19"/>
  <c r="C76" i="19"/>
  <c r="D76" i="19"/>
  <c r="E76" i="19"/>
  <c r="C77" i="19"/>
  <c r="D77" i="19"/>
  <c r="E77" i="19"/>
  <c r="C78" i="19"/>
  <c r="D78" i="19"/>
  <c r="E78" i="19"/>
  <c r="C79" i="19"/>
  <c r="D79" i="19"/>
  <c r="E79" i="19"/>
  <c r="C80" i="19"/>
  <c r="D80" i="19"/>
  <c r="E80" i="19"/>
  <c r="C81" i="19"/>
  <c r="D81" i="19"/>
  <c r="E81" i="19"/>
  <c r="C82" i="19"/>
  <c r="D82" i="19"/>
  <c r="E82" i="19"/>
  <c r="C83" i="19"/>
  <c r="D83" i="19"/>
  <c r="E83" i="19"/>
  <c r="C84" i="19"/>
  <c r="D84" i="19"/>
  <c r="E84" i="19"/>
  <c r="C85" i="19"/>
  <c r="D85" i="19"/>
  <c r="E85" i="19"/>
  <c r="C86" i="19"/>
  <c r="D86" i="19"/>
  <c r="E86" i="19"/>
  <c r="C87" i="19"/>
  <c r="D87" i="19"/>
  <c r="E87" i="19"/>
  <c r="C88" i="19"/>
  <c r="D88" i="19"/>
  <c r="E88" i="19"/>
  <c r="C89" i="19"/>
  <c r="D89" i="19"/>
  <c r="E89" i="19"/>
  <c r="C90" i="19"/>
  <c r="D90" i="19"/>
  <c r="E90" i="19"/>
  <c r="C91" i="19"/>
  <c r="D91" i="19"/>
  <c r="E91" i="19"/>
  <c r="C92" i="19"/>
  <c r="D92" i="19"/>
  <c r="E92" i="19"/>
  <c r="C93" i="19"/>
  <c r="D93" i="19"/>
  <c r="E93" i="19"/>
  <c r="C94" i="19"/>
  <c r="D94" i="19"/>
  <c r="E94" i="19"/>
  <c r="C95" i="19"/>
  <c r="D95" i="19"/>
  <c r="E95" i="19"/>
  <c r="C96" i="19"/>
  <c r="D96" i="19"/>
  <c r="E96" i="19"/>
  <c r="C97" i="19"/>
  <c r="D97" i="19"/>
  <c r="E97" i="19"/>
  <c r="C98" i="19"/>
  <c r="D98" i="19"/>
  <c r="E98" i="19"/>
  <c r="C99" i="19"/>
  <c r="D99" i="19"/>
  <c r="E99" i="19"/>
  <c r="C100" i="19"/>
  <c r="D100" i="19"/>
  <c r="E100" i="19"/>
  <c r="C101" i="19"/>
  <c r="D101" i="19"/>
  <c r="E101" i="19"/>
  <c r="C102" i="19"/>
  <c r="D102" i="19"/>
  <c r="E102" i="19"/>
  <c r="D4" i="19"/>
  <c r="E4" i="19"/>
  <c r="C4" i="19"/>
  <c r="E47" i="1"/>
  <c r="B19" i="30" l="1"/>
  <c r="D68" i="1"/>
  <c r="D67" i="1" s="1"/>
  <c r="C68" i="1"/>
  <c r="D42" i="1"/>
  <c r="C42" i="1"/>
  <c r="E19" i="1"/>
  <c r="D19" i="1"/>
  <c r="C19" i="1"/>
  <c r="E22" i="2"/>
  <c r="E10" i="2"/>
  <c r="D10" i="2"/>
  <c r="C10" i="2"/>
  <c r="C9" i="2" s="1"/>
  <c r="E21" i="2" l="1"/>
  <c r="E14" i="1"/>
  <c r="D9" i="2"/>
  <c r="C67" i="1"/>
  <c r="C102" i="1" l="1"/>
  <c r="E20" i="2"/>
  <c r="E102" i="1"/>
  <c r="D20" i="2"/>
  <c r="D47" i="1"/>
  <c r="C47" i="1"/>
  <c r="D102" i="1"/>
  <c r="D33" i="2" l="1"/>
  <c r="E33" i="2"/>
  <c r="D39" i="2" l="1"/>
  <c r="E39" i="2"/>
  <c r="D42" i="2" l="1"/>
  <c r="E42" i="2"/>
</calcChain>
</file>

<file path=xl/sharedStrings.xml><?xml version="1.0" encoding="utf-8"?>
<sst xmlns="http://schemas.openxmlformats.org/spreadsheetml/2006/main" count="681" uniqueCount="255">
  <si>
    <t>Nr.</t>
  </si>
  <si>
    <t>ACTIVA</t>
  </si>
  <si>
    <t>Codes</t>
  </si>
  <si>
    <t>Boekjaar1</t>
  </si>
  <si>
    <t>Boekjaar2</t>
  </si>
  <si>
    <t>Boekjaar3</t>
  </si>
  <si>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</si>
  <si>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r>
      <rPr>
        <b/>
        <sz val="10"/>
        <color rgb="FF000000"/>
        <rFont val="Arial"/>
        <family val="2"/>
      </rPr>
      <t>Oprichtingskosten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</t>
    </r>
  </si>
  <si>
    <r>
      <rPr>
        <b/>
        <sz val="10"/>
        <color rgb="FF000000"/>
        <rFont val="Arial"/>
        <family val="2"/>
      </rPr>
      <t>Immateriële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</t>
    </r>
  </si>
  <si>
    <r>
      <rPr>
        <b/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</si>
  <si>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t>22/27</t>
  </si>
  <si>
    <r>
      <t>Terreinen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gebouwen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</t>
    </r>
  </si>
  <si>
    <r>
      <t>Installaties,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machines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uitrusting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</t>
    </r>
  </si>
  <si>
    <r>
      <t>Meubilair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rollend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materieel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</t>
    </r>
  </si>
  <si>
    <r>
      <t>Leasing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rechten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</si>
  <si>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</t>
    </r>
  </si>
  <si>
    <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aanbouw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vooruitbetalingen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</t>
    </r>
  </si>
  <si>
    <r>
      <rPr>
        <b/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</si>
  <si>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t>Verbonden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ondernemingen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</t>
    </r>
  </si>
  <si>
    <t>280/1</t>
  </si>
  <si>
    <r>
      <t>Deelnemingen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</t>
    </r>
  </si>
  <si>
    <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</si>
  <si>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r>
      <t>Ondernemingen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waarmee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deelnemingsverhouding</t>
    </r>
  </si>
  <si>
    <r>
      <t>bestaat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...................................................................................</t>
    </r>
  </si>
  <si>
    <t>282/3</t>
  </si>
  <si>
    <r>
      <t>Andere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</t>
    </r>
  </si>
  <si>
    <t>284/8</t>
  </si>
  <si>
    <r>
      <t>Aandelen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</t>
    </r>
  </si>
  <si>
    <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borgtochten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contanten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</t>
    </r>
  </si>
  <si>
    <t>285/8</t>
  </si>
  <si>
    <r>
      <rPr>
        <b/>
        <sz val="10"/>
        <color rgb="FF000000"/>
        <rFont val="Arial"/>
        <family val="2"/>
      </rPr>
      <t>VLOTTENDE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</si>
  <si>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t>29/58</t>
  </si>
  <si>
    <r>
      <rPr>
        <b/>
        <sz val="10"/>
        <color rgb="FF000000"/>
        <rFont val="Arial"/>
        <family val="2"/>
      </rPr>
      <t>Vorderingen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meer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</t>
    </r>
  </si>
  <si>
    <r>
      <t>Handelsvorderingen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</si>
  <si>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</si>
  <si>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r>
      <rPr>
        <b/>
        <sz val="10"/>
        <color rgb="FF000000"/>
        <rFont val="Arial"/>
        <family val="2"/>
      </rPr>
      <t>Voorraden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bestellingen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uitvoering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</t>
    </r>
  </si>
  <si>
    <r>
      <t>Voorraden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</t>
    </r>
  </si>
  <si>
    <t>30/36</t>
  </si>
  <si>
    <r>
      <t>Grond-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hulpstoffen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</t>
    </r>
  </si>
  <si>
    <t>30/31</t>
  </si>
  <si>
    <r>
      <t>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bewerking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</t>
    </r>
  </si>
  <si>
    <r>
      <t>Gereed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product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</t>
    </r>
  </si>
  <si>
    <r>
      <t>Handelsgoederen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</t>
    </r>
  </si>
  <si>
    <r>
      <t>Onroerende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bestemd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verkoop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</t>
    </r>
  </si>
  <si>
    <r>
      <t>Vooruitbetalingen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</si>
  <si>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r>
      <t>Bestellingen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uitvoering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</t>
    </r>
  </si>
  <si>
    <r>
      <rPr>
        <b/>
        <sz val="10"/>
        <color rgb="FF000000"/>
        <rFont val="Arial"/>
        <family val="2"/>
      </rPr>
      <t>Vorderingen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ten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hoogste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</t>
    </r>
  </si>
  <si>
    <t>40/41</t>
  </si>
  <si>
    <r>
      <rPr>
        <b/>
        <sz val="10"/>
        <color rgb="FF000000"/>
        <rFont val="Arial"/>
        <family val="2"/>
      </rPr>
      <t>Geldbeleggingen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</si>
  <si>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t>50/53</t>
  </si>
  <si>
    <r>
      <t>Eigen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</si>
  <si>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beleggingen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</t>
    </r>
  </si>
  <si>
    <t>51/53</t>
  </si>
  <si>
    <r>
      <rPr>
        <b/>
        <sz val="10"/>
        <color rgb="FF000000"/>
        <rFont val="Arial"/>
        <family val="2"/>
      </rPr>
      <t>Liquide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middelen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</si>
  <si>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t>54/58</t>
  </si>
  <si>
    <r>
      <rPr>
        <b/>
        <sz val="10"/>
        <color rgb="FF000000"/>
        <rFont val="Arial"/>
        <family val="2"/>
      </rPr>
      <t>Overlopende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rekeningen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</t>
    </r>
  </si>
  <si>
    <t>490/1</t>
  </si>
  <si>
    <r>
      <rPr>
        <b/>
        <sz val="10"/>
        <color rgb="FF000000"/>
        <rFont val="Arial"/>
        <family val="2"/>
      </rPr>
      <t>TOTAAL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</t>
    </r>
  </si>
  <si>
    <t>20/58</t>
  </si>
  <si>
    <t>PASSIVA</t>
  </si>
  <si>
    <t>boekjaar2</t>
  </si>
  <si>
    <t>boekjaar3</t>
  </si>
  <si>
    <t>EIGEN VERMOGEN</t>
  </si>
  <si>
    <t>10/15</t>
  </si>
  <si>
    <r>
      <rPr>
        <b/>
        <sz val="10"/>
        <color rgb="FF000000"/>
        <rFont val="Arial"/>
        <family val="2"/>
      </rPr>
      <t>Kapitaal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.....................................................................................</t>
    </r>
  </si>
  <si>
    <r>
      <t>Geplaatst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kapitaal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</t>
    </r>
  </si>
  <si>
    <r>
      <t>Niet-opgevraagd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kapitaal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</t>
    </r>
  </si>
  <si>
    <r>
      <rPr>
        <b/>
        <sz val="10"/>
        <color rgb="FF000000"/>
        <rFont val="Arial"/>
        <family val="2"/>
      </rPr>
      <t>Uitgiftepremies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</t>
    </r>
  </si>
  <si>
    <r>
      <rPr>
        <b/>
        <sz val="10"/>
        <color rgb="FF000000"/>
        <rFont val="Arial"/>
        <family val="2"/>
      </rPr>
      <t>Herwaarderingsmeerwaarden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</t>
    </r>
  </si>
  <si>
    <r>
      <rPr>
        <b/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...................................................................................</t>
    </r>
  </si>
  <si>
    <r>
      <t>Wettelijke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</t>
    </r>
  </si>
  <si>
    <r>
      <t>Onbeschikbare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</t>
    </r>
  </si>
  <si>
    <r>
      <t>Voor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eigen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</t>
    </r>
  </si>
  <si>
    <r>
      <t>Andere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</t>
    </r>
  </si>
  <si>
    <r>
      <t>Belastingvrije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</t>
    </r>
  </si>
  <si>
    <r>
      <t>Beschikbare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</si>
  <si>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rPr>
        <b/>
        <sz val="10"/>
        <color rgb="FF000000"/>
        <rFont val="Arial"/>
        <family val="2"/>
      </rPr>
      <t>Overgedragen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winst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(verlies)</t>
    </r>
  </si>
  <si>
    <r>
      <rPr>
        <b/>
        <sz val="10"/>
        <color rgb="FF000000"/>
        <rFont val="Arial"/>
        <family val="2"/>
      </rPr>
      <t>Kapitaalsubsidies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</t>
    </r>
  </si>
  <si>
    <r>
      <rPr>
        <b/>
        <sz val="10"/>
        <color rgb="FF000000"/>
        <rFont val="Arial"/>
        <family val="2"/>
      </rPr>
      <t>VOORZIENINGEN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UITGESTELDE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BELASTINGEN</t>
    </r>
  </si>
  <si>
    <r>
      <rPr>
        <b/>
        <sz val="10"/>
        <color rgb="FF000000"/>
        <rFont val="Arial"/>
        <family val="2"/>
      </rPr>
      <t>Voorzieningen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voor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risico's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kosten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</t>
    </r>
  </si>
  <si>
    <t>160/5</t>
  </si>
  <si>
    <r>
      <t>Pensioenen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verplichtingen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</t>
    </r>
  </si>
  <si>
    <r>
      <t>Belastingen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</t>
    </r>
  </si>
  <si>
    <r>
      <t>Grote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herstellings-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onderhoudswerken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</si>
  <si>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risico's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kosten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</t>
    </r>
  </si>
  <si>
    <t>163/5</t>
  </si>
  <si>
    <r>
      <rPr>
        <b/>
        <sz val="10"/>
        <color rgb="FF000000"/>
        <rFont val="Arial"/>
        <family val="2"/>
      </rPr>
      <t>Uitgestelde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belastingen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</t>
    </r>
  </si>
  <si>
    <t>SCHULDEN</t>
  </si>
  <si>
    <t>17/49</t>
  </si>
  <si>
    <r>
      <rPr>
        <b/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meer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</t>
    </r>
  </si>
  <si>
    <r>
      <t>Financiële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</t>
    </r>
  </si>
  <si>
    <t>170/4</t>
  </si>
  <si>
    <r>
      <t>Achtergestelde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</t>
    </r>
  </si>
  <si>
    <r>
      <t>Niet-achtergestelde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obligatieleningen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</t>
    </r>
  </si>
  <si>
    <r>
      <t>Leasingschulden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</t>
    </r>
  </si>
  <si>
    <r>
      <t>Kredietinstellingen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</si>
  <si>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</t>
    </r>
  </si>
  <si>
    <r>
      <t>Handelsschulden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</t>
    </r>
  </si>
  <si>
    <r>
      <t>Leveranciers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</t>
    </r>
  </si>
  <si>
    <r>
      <t>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betalen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wissels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</si>
  <si>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t>Ontvangen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vooruitbetalingen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bestellingen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</si>
  <si>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</t>
    </r>
  </si>
  <si>
    <t>178/9</t>
  </si>
  <si>
    <r>
      <rPr>
        <b/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ten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hoogste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</t>
    </r>
  </si>
  <si>
    <t>42/48</t>
  </si>
  <si>
    <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meer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dan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die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binnen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het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vervallen</t>
    </r>
  </si>
  <si>
    <t>430/8</t>
  </si>
  <si>
    <t>440/4</t>
  </si>
  <si>
    <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met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betrekking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tot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belastingen,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bezoldigingen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</si>
  <si>
    <r>
      <t>sociale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lasten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</t>
    </r>
  </si>
  <si>
    <r>
      <t>Belastingen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</t>
    </r>
  </si>
  <si>
    <t>450/3</t>
  </si>
  <si>
    <r>
      <t>Bezoldigingen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sociale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lasten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</t>
    </r>
  </si>
  <si>
    <t>454/9</t>
  </si>
  <si>
    <t>47/48</t>
  </si>
  <si>
    <t>492/3</t>
  </si>
  <si>
    <r>
      <rPr>
        <b/>
        <sz val="10"/>
        <color rgb="FF000000"/>
        <rFont val="Arial"/>
        <family val="2"/>
      </rPr>
      <t>TOTAAL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PASSIVA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</t>
    </r>
  </si>
  <si>
    <t>10/49</t>
  </si>
  <si>
    <t>Belastingen op de toegevoegde waarde en belastingen
ten last van derde</t>
  </si>
  <si>
    <t>code</t>
  </si>
  <si>
    <t>In rekening gebrachte belasting op de toegevoegde waarde</t>
  </si>
  <si>
    <t>aan de onderneming (aftrekbaar)</t>
  </si>
  <si>
    <t>door de onderneming</t>
  </si>
  <si>
    <t>Ingehouden bedrag ten laste van derden</t>
  </si>
  <si>
    <t>Bedrijfsvoorheffing</t>
  </si>
  <si>
    <t>Roerende voorhefing</t>
  </si>
  <si>
    <t xml:space="preserve">     RESULTATENREKENING</t>
  </si>
  <si>
    <t>Bedrijfsopbrengsten</t>
  </si>
  <si>
    <t>Omzet</t>
  </si>
  <si>
    <t xml:space="preserve"> Wijziging in de voorraad goederen in bewerking 
en gereed product en in de bestellingen in        
 uitvoering (toename +, afname -)</t>
  </si>
  <si>
    <t xml:space="preserve"> Geproduceerde vaste activa</t>
  </si>
  <si>
    <t>Andere bedrijfsopbrengsten</t>
  </si>
  <si>
    <t>Bedrijfskosten ( - )</t>
  </si>
  <si>
    <t>Handelsgoederen, grond- en hulpstoffen</t>
  </si>
  <si>
    <t xml:space="preserve">          1. Aankopen</t>
  </si>
  <si>
    <t>600/8</t>
  </si>
  <si>
    <t xml:space="preserve">          2. Wijzigingen in de voorraad (toename -, afname +)</t>
  </si>
  <si>
    <t>Diensten en diverse goederen</t>
  </si>
  <si>
    <t>Bezoldigingen, sociale lasten en pensioenen</t>
  </si>
  <si>
    <t>Afschrijvingen en waardeverminderingen op
 oprichtingskosten, op IVA en MVA</t>
  </si>
  <si>
    <t xml:space="preserve"> Waardeverminderingen op voorraden,biu en handels- (+) toevoeging (-)terugneming
vorderingen</t>
  </si>
  <si>
    <t>631/4</t>
  </si>
  <si>
    <t xml:space="preserve"> Voorzieningen voor risico's en kosten</t>
  </si>
  <si>
    <t>Andere bedrijfskosten</t>
  </si>
  <si>
    <t>640/8</t>
  </si>
  <si>
    <t>Bedrijfswinst ( + )</t>
  </si>
  <si>
    <t>Financiële opbrengsten</t>
  </si>
  <si>
    <t>Opbrengsten uit financiële vaste activa</t>
  </si>
  <si>
    <t>Opbrengsten uit vlottende activa</t>
  </si>
  <si>
    <t>Andere financiële opbrengsten</t>
  </si>
  <si>
    <t>752/9</t>
  </si>
  <si>
    <t>Financiële kosten ( - )</t>
  </si>
  <si>
    <t xml:space="preserve"> Kosten van schulden</t>
  </si>
  <si>
    <t>waardeverminderingen op vlottende activa
andere dan voorraden en biu en handelsvord</t>
  </si>
  <si>
    <t>Andere financiële kosten</t>
  </si>
  <si>
    <t>652/9</t>
  </si>
  <si>
    <t>Ontrekking aan de uitgestelde belastingen</t>
  </si>
  <si>
    <t>Overboeking naar de uitgestelde belastingen</t>
  </si>
  <si>
    <t>Belastingen op het resultaat ( - ) ( + )</t>
  </si>
  <si>
    <t>67/77</t>
  </si>
  <si>
    <t>Belastingen ( - )</t>
  </si>
  <si>
    <t>Regularisatie van belastingen en terugneming 
van voorzieningen van belastingen</t>
  </si>
  <si>
    <t>Winst van het boekjaar ( + )</t>
  </si>
  <si>
    <t xml:space="preserve"> Ontrekking aan de belastingvrije reserves</t>
  </si>
  <si>
    <t>Overboeking naar de belastinvrije reserves</t>
  </si>
  <si>
    <t>Te bestemmen winst van het boekjaar</t>
  </si>
  <si>
    <t>De liquiditeit is de mate waarin de onderneming haar schulden op KT kan terugbetalen</t>
  </si>
  <si>
    <t>Liquiditeit in ruime zin</t>
  </si>
  <si>
    <t>Totaal</t>
  </si>
  <si>
    <t>Liquiditeit in enge zin</t>
  </si>
  <si>
    <t>Eigen vermogen</t>
  </si>
  <si>
    <t>REV</t>
  </si>
  <si>
    <t>Klantenkrediet</t>
  </si>
  <si>
    <t>Totaal aantal dagen voorraad+klantenkrediet</t>
  </si>
  <si>
    <t>Leverancierskrediet</t>
  </si>
  <si>
    <t>Verschil</t>
  </si>
  <si>
    <t>Solvabiliteit</t>
  </si>
  <si>
    <t xml:space="preserve">Leverancierskrediet </t>
  </si>
  <si>
    <t>kapitaal</t>
  </si>
  <si>
    <t>uitgiftepremies</t>
  </si>
  <si>
    <t>herwaarderingsmeerwaarden</t>
  </si>
  <si>
    <t>reserves</t>
  </si>
  <si>
    <t>Overgedragen winst/verlies</t>
  </si>
  <si>
    <t>kapitaalsubsidies</t>
  </si>
  <si>
    <t>Permanent vermogen</t>
  </si>
  <si>
    <t xml:space="preserve"> vaste activa (inclusief vorderingen &gt;1 jaar)</t>
  </si>
  <si>
    <t>Nettobedrijfskapitaal</t>
  </si>
  <si>
    <t>Niet-recurrente bedrijfsopbrengsten</t>
  </si>
  <si>
    <t>76A</t>
  </si>
  <si>
    <t>70/76A</t>
  </si>
  <si>
    <t>60/66A</t>
  </si>
  <si>
    <t>Niet-recurrente bedrijfskosten</t>
  </si>
  <si>
    <t>635/8</t>
  </si>
  <si>
    <t>75/76B</t>
  </si>
  <si>
    <t>Niet-recurrente financiële opbrengsten</t>
  </si>
  <si>
    <t>76B</t>
  </si>
  <si>
    <t>65/66B</t>
  </si>
  <si>
    <t>Recuurente financiële kosten</t>
  </si>
  <si>
    <t>Niet-recurrente financiële kosten</t>
  </si>
  <si>
    <t>66B</t>
  </si>
  <si>
    <t>recurrente financiële opbrengsten</t>
  </si>
  <si>
    <t>Winst/verlies van het boekjaar voor belasting</t>
  </si>
  <si>
    <t>670/3</t>
  </si>
  <si>
    <t>66/A</t>
  </si>
  <si>
    <t>Boekjaar 1</t>
  </si>
  <si>
    <t>Boekjaar 2</t>
  </si>
  <si>
    <t>Boekjaar 3</t>
  </si>
  <si>
    <r>
      <rPr>
        <b/>
        <sz val="10"/>
        <color rgb="FF000000"/>
        <rFont val="Arial"/>
        <family val="2"/>
      </rPr>
      <t>Oprichtingskosten</t>
    </r>
    <r>
      <rPr>
        <sz val="10"/>
        <color theme="1"/>
        <rFont val="Arial"/>
        <family val="2"/>
      </rPr>
      <t xml:space="preserve"> </t>
    </r>
  </si>
  <si>
    <r>
      <rPr>
        <b/>
        <sz val="10"/>
        <color rgb="FF000000"/>
        <rFont val="Arial"/>
        <family val="2"/>
      </rPr>
      <t>Immateriële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</si>
  <si>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borgtochten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contanten</t>
    </r>
    <r>
      <rPr>
        <sz val="10"/>
        <color theme="1"/>
        <rFont val="Arial"/>
        <family val="2"/>
      </rPr>
      <t xml:space="preserve"> </t>
    </r>
  </si>
  <si>
    <r>
      <rPr>
        <b/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</si>
  <si>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r>
      <t>Terreinen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gebouwen</t>
    </r>
    <r>
      <rPr>
        <sz val="10"/>
        <color theme="1"/>
        <rFont val="Arial"/>
        <family val="2"/>
      </rPr>
      <t xml:space="preserve"> </t>
    </r>
  </si>
  <si>
    <r>
      <t>Installaties,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machines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uitrusting</t>
    </r>
    <r>
      <rPr>
        <sz val="10"/>
        <color theme="1"/>
        <rFont val="Arial"/>
        <family val="2"/>
      </rPr>
      <t xml:space="preserve"> </t>
    </r>
  </si>
  <si>
    <r>
      <t>Meubilair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rollend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materieel</t>
    </r>
    <r>
      <rPr>
        <sz val="10"/>
        <color theme="1"/>
        <rFont val="Arial"/>
        <family val="2"/>
      </rPr>
      <t xml:space="preserve"> </t>
    </r>
  </si>
  <si>
    <r>
      <t>Leasing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rechten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</si>
  <si>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</si>
  <si>
    <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aanbouw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vooruitbetalingen</t>
    </r>
  </si>
  <si>
    <r>
      <rPr>
        <b/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</si>
  <si>
    <r>
      <t>Verbonden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ondernemingen</t>
    </r>
  </si>
  <si>
    <r>
      <t>Deelnemingen</t>
    </r>
    <r>
      <rPr>
        <sz val="10"/>
        <color theme="1"/>
        <rFont val="Arial"/>
        <family val="2"/>
      </rPr>
      <t xml:space="preserve"> </t>
    </r>
  </si>
  <si>
    <t>Vorderingen</t>
  </si>
  <si>
    <t>bestaat</t>
  </si>
  <si>
    <t>Deelnemingen</t>
  </si>
  <si>
    <r>
      <t>Andere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</si>
  <si>
    <t>Aandelen</t>
  </si>
  <si>
    <t>Vreemd vermogen op LT (inclusief voorzieningen)</t>
  </si>
  <si>
    <t>Netto bedrijfskapitaal</t>
  </si>
  <si>
    <t>Omloopsnelheid voorraden</t>
  </si>
  <si>
    <t>Omlooptijd</t>
  </si>
  <si>
    <t>Behoefte aan bedrijfskapitaal</t>
  </si>
  <si>
    <t>Netto kaspositie</t>
  </si>
  <si>
    <t>21/28</t>
  </si>
  <si>
    <t>boekjaar1</t>
  </si>
  <si>
    <t>omzet + btw</t>
  </si>
  <si>
    <t>aankopen</t>
  </si>
  <si>
    <t>omzet en kostprijs code 60</t>
  </si>
  <si>
    <t>voorraden en blu code 3</t>
  </si>
  <si>
    <t>vlottende activa</t>
  </si>
  <si>
    <t>voorraden en bestellingen in uitvoering</t>
  </si>
  <si>
    <t>Vorderingen op ten hoogste één jaar</t>
  </si>
  <si>
    <t>Geldbeleggingen</t>
  </si>
  <si>
    <t xml:space="preserve">Liquide middelen               </t>
  </si>
  <si>
    <t xml:space="preserve">Overlopende rekeningen     </t>
  </si>
  <si>
    <t>Vreemd vermogen op KT</t>
  </si>
  <si>
    <t>Schulden op ten hoogste één jaar</t>
  </si>
  <si>
    <t>Overlopende rekeningen</t>
  </si>
  <si>
    <t>Voorraden en bestellingen in uitvoering (code 3)</t>
  </si>
  <si>
    <t>Vorderingen op ten hoogste 1 Jaar (code 40/41)</t>
  </si>
  <si>
    <t>Overlopende actiefrekeningen (code 490/1)</t>
  </si>
  <si>
    <t>Schulden op meer dan één jaar die binnen het jaar vervallen (code 42)</t>
  </si>
  <si>
    <t>Handelsschulden op ten hoogste 1 Jaar (code 44)</t>
  </si>
  <si>
    <t>ontvangen vooruitbetalingen op bestellingen (code 46)</t>
  </si>
  <si>
    <t>"schulden m.b.t. belastingen, bezoldigingen en soc
lasten (Code 45)"</t>
  </si>
  <si>
    <t>overige schulden (code 47/48)</t>
  </si>
  <si>
    <t>overlopende passiefrekeningen (code 492/3)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</si>
</sst>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 * #,##0.00_ ;_ * \-#,##0.00_ ;_ * &quot;-&quot;??_ ;_ @_ "/>
    <numFmt numFmtId="165" formatCode="0_ "/>
    <numFmt numFmtId="166" formatCode="0.000_ "/>
  </numFmts>
  <fonts count="33">
    <font>
      <sz val="11"/>
      <color theme="1"/>
      <name val="Calibri"/>
      <family val="2"/>
      <scheme val="minor"/>
    </font>
    <font>
      <sz val="10"/>
      <color rgb="FF000000"/>
      <name val="Calibri"/>
      <family val="3"/>
      <charset val="134"/>
    </font>
    <font>
      <i/>
      <sz val="9"/>
      <color rgb="FF000000"/>
      <name val="Helvetica"/>
      <family val="3"/>
      <charset val="134"/>
    </font>
    <font>
      <sz val="8"/>
      <color rgb="FF000000"/>
      <name val="Arial"/>
      <family val="3"/>
      <charset val="134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8"/>
      <name val="Calibri"/>
      <family val="2"/>
    </font>
    <font>
      <b/>
      <i/>
      <sz val="9"/>
      <color indexed="8"/>
      <name val="Arial"/>
      <family val="2"/>
    </font>
    <font>
      <sz val="11"/>
      <name val="Calibri"/>
      <family val="2"/>
    </font>
    <font>
      <b/>
      <sz val="11"/>
      <color indexed="8"/>
      <name val="Arial"/>
      <family val="2"/>
    </font>
    <font>
      <b/>
      <i/>
      <sz val="11"/>
      <color indexed="8"/>
      <name val="Arial"/>
      <family val="2"/>
    </font>
    <font>
      <b/>
      <sz val="11"/>
      <color theme="1"/>
      <name val="Arial"/>
      <family val="2"/>
    </font>
    <font>
      <b/>
      <i/>
      <sz val="9"/>
      <color rgb="FF000000"/>
      <name val="Arial"/>
      <family val="2"/>
    </font>
    <font>
      <b/>
      <sz val="8"/>
      <color rgb="FF000000"/>
      <name val="Arial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rgb="FF000000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3" fillId="0" borderId="0" applyFont="0" applyFill="0" applyBorder="0" applyAlignment="0" applyProtection="0"/>
    <xf numFmtId="164" fontId="13" fillId="0" borderId="0" applyFont="0" applyFill="0" applyBorder="0" applyAlignment="0" applyProtection="0"/>
  </cellStyleXfs>
  <cellXfs count="121">
    <xf numFmtId="0" fontId="0" fillId="0" borderId="0" xfId="0"/>
    <xf numFmtId="0" fontId="1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166" fontId="3" fillId="0" borderId="0" xfId="0" applyNumberFormat="1" applyFont="1" applyFill="1" applyBorder="1" applyAlignment="1">
      <alignment horizontal="left" vertical="top"/>
    </xf>
    <xf numFmtId="166" fontId="2" fillId="0" borderId="0" xfId="0" applyNumberFormat="1" applyFont="1" applyFill="1" applyBorder="1" applyAlignment="1">
      <alignment horizontal="left" vertical="top"/>
    </xf>
    <xf numFmtId="0" fontId="4" fillId="0" borderId="0" xfId="0" applyFont="1" applyBorder="1"/>
    <xf numFmtId="0" fontId="6" fillId="0" borderId="0" xfId="0" applyFont="1" applyBorder="1"/>
    <xf numFmtId="0" fontId="7" fillId="0" borderId="0" xfId="0" applyFont="1" applyBorder="1"/>
    <xf numFmtId="4" fontId="0" fillId="0" borderId="0" xfId="0" applyNumberFormat="1"/>
    <xf numFmtId="0" fontId="6" fillId="0" borderId="0" xfId="0" applyFont="1" applyBorder="1" applyAlignment="1">
      <alignment wrapText="1"/>
    </xf>
    <xf numFmtId="0" fontId="8" fillId="0" borderId="0" xfId="0" applyFont="1" applyBorder="1"/>
    <xf numFmtId="0" fontId="9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4" fontId="9" fillId="0" borderId="0" xfId="0" applyNumberFormat="1" applyFont="1" applyFill="1" applyBorder="1" applyAlignment="1">
      <alignment horizontal="left" vertical="top"/>
    </xf>
    <xf numFmtId="3" fontId="0" fillId="0" borderId="0" xfId="0" applyNumberFormat="1"/>
    <xf numFmtId="0" fontId="9" fillId="3" borderId="0" xfId="0" applyFont="1" applyFill="1" applyBorder="1" applyAlignment="1">
      <alignment horizontal="left" vertical="top"/>
    </xf>
    <xf numFmtId="0" fontId="11" fillId="3" borderId="0" xfId="0" applyFont="1" applyFill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/>
    <xf numFmtId="165" fontId="9" fillId="0" borderId="0" xfId="0" applyNumberFormat="1" applyFont="1" applyFill="1" applyBorder="1" applyAlignment="1">
      <alignment horizontal="left" vertical="top"/>
    </xf>
    <xf numFmtId="3" fontId="9" fillId="0" borderId="0" xfId="0" applyNumberFormat="1" applyFont="1" applyFill="1" applyBorder="1" applyAlignment="1">
      <alignment horizontal="left" vertical="top"/>
    </xf>
    <xf numFmtId="3" fontId="9" fillId="3" borderId="0" xfId="0" applyNumberFormat="1" applyFont="1" applyFill="1" applyBorder="1" applyAlignment="1">
      <alignment horizontal="left" vertical="top"/>
    </xf>
    <xf numFmtId="4" fontId="10" fillId="0" borderId="0" xfId="0" applyNumberFormat="1" applyFont="1"/>
    <xf numFmtId="165" fontId="9" fillId="3" borderId="0" xfId="0" applyNumberFormat="1" applyFont="1" applyFill="1" applyBorder="1" applyAlignment="1">
      <alignment horizontal="left" vertical="top"/>
    </xf>
    <xf numFmtId="4" fontId="9" fillId="3" borderId="0" xfId="0" applyNumberFormat="1" applyFont="1" applyFill="1" applyBorder="1" applyAlignment="1">
      <alignment horizontal="left" vertical="top"/>
    </xf>
    <xf numFmtId="4" fontId="10" fillId="3" borderId="0" xfId="0" applyNumberFormat="1" applyFont="1" applyFill="1"/>
    <xf numFmtId="3" fontId="10" fillId="0" borderId="0" xfId="0" applyNumberFormat="1" applyFont="1"/>
    <xf numFmtId="10" fontId="10" fillId="3" borderId="0" xfId="1" applyNumberFormat="1" applyFont="1" applyFill="1"/>
    <xf numFmtId="10" fontId="14" fillId="0" borderId="0" xfId="1" applyNumberFormat="1" applyFont="1"/>
    <xf numFmtId="0" fontId="15" fillId="0" borderId="0" xfId="0" applyFont="1" applyFill="1" applyBorder="1"/>
    <xf numFmtId="0" fontId="0" fillId="0" borderId="0" xfId="0" applyAlignment="1">
      <alignment horizontal="center"/>
    </xf>
    <xf numFmtId="2" fontId="9" fillId="0" borderId="0" xfId="0" applyNumberFormat="1" applyFont="1" applyFill="1" applyBorder="1" applyAlignment="1">
      <alignment horizontal="left" vertical="top"/>
    </xf>
    <xf numFmtId="2" fontId="14" fillId="0" borderId="0" xfId="1" applyNumberFormat="1" applyFont="1"/>
    <xf numFmtId="10" fontId="0" fillId="0" borderId="0" xfId="0" applyNumberFormat="1"/>
    <xf numFmtId="10" fontId="10" fillId="2" borderId="0" xfId="1" applyNumberFormat="1" applyFont="1" applyFill="1"/>
    <xf numFmtId="10" fontId="10" fillId="0" borderId="0" xfId="1" applyNumberFormat="1" applyFont="1" applyFill="1"/>
    <xf numFmtId="49" fontId="16" fillId="0" borderId="0" xfId="0" applyNumberFormat="1" applyFont="1" applyAlignment="1">
      <alignment horizontal="center"/>
    </xf>
    <xf numFmtId="9" fontId="10" fillId="0" borderId="0" xfId="1" applyFont="1" applyFill="1"/>
    <xf numFmtId="0" fontId="0" fillId="0" borderId="0" xfId="0" applyFill="1"/>
    <xf numFmtId="9" fontId="14" fillId="0" borderId="0" xfId="1" applyFont="1"/>
    <xf numFmtId="0" fontId="12" fillId="0" borderId="0" xfId="0" applyFont="1"/>
    <xf numFmtId="164" fontId="17" fillId="0" borderId="0" xfId="2" applyFont="1"/>
    <xf numFmtId="164" fontId="0" fillId="0" borderId="0" xfId="2" applyFont="1"/>
    <xf numFmtId="164" fontId="15" fillId="0" borderId="0" xfId="2" applyFont="1"/>
    <xf numFmtId="0" fontId="0" fillId="0" borderId="2" xfId="0" applyBorder="1"/>
    <xf numFmtId="0" fontId="0" fillId="0" borderId="2" xfId="0" applyBorder="1" applyAlignment="1">
      <alignment wrapText="1"/>
    </xf>
    <xf numFmtId="0" fontId="18" fillId="0" borderId="0" xfId="0" applyFont="1"/>
    <xf numFmtId="4" fontId="0" fillId="0" borderId="0" xfId="0" applyNumberFormat="1" applyFont="1"/>
    <xf numFmtId="164" fontId="18" fillId="0" borderId="0" xfId="2" applyFont="1"/>
    <xf numFmtId="164" fontId="0" fillId="3" borderId="0" xfId="2" applyFont="1" applyFill="1"/>
    <xf numFmtId="164" fontId="17" fillId="3" borderId="0" xfId="2" applyFont="1" applyFill="1"/>
    <xf numFmtId="0" fontId="6" fillId="3" borderId="0" xfId="0" applyFont="1" applyFill="1" applyBorder="1"/>
    <xf numFmtId="0" fontId="15" fillId="0" borderId="0" xfId="2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3" borderId="0" xfId="0" applyFont="1" applyFill="1" applyBorder="1"/>
    <xf numFmtId="0" fontId="7" fillId="3" borderId="0" xfId="0" applyFont="1" applyFill="1" applyBorder="1" applyAlignment="1">
      <alignment wrapText="1"/>
    </xf>
    <xf numFmtId="10" fontId="17" fillId="3" borderId="0" xfId="1" applyNumberFormat="1" applyFont="1" applyFill="1"/>
    <xf numFmtId="165" fontId="9" fillId="0" borderId="0" xfId="0" applyNumberFormat="1" applyFont="1" applyFill="1" applyBorder="1" applyAlignment="1">
      <alignment horizontal="left" vertical="top" wrapText="1"/>
    </xf>
    <xf numFmtId="0" fontId="9" fillId="4" borderId="0" xfId="0" applyFont="1" applyFill="1" applyBorder="1" applyAlignment="1">
      <alignment horizontal="left" vertical="top"/>
    </xf>
    <xf numFmtId="10" fontId="10" fillId="4" borderId="0" xfId="1" applyNumberFormat="1" applyFont="1" applyFill="1"/>
    <xf numFmtId="0" fontId="7" fillId="4" borderId="0" xfId="0" applyFont="1" applyFill="1" applyBorder="1"/>
    <xf numFmtId="10" fontId="17" fillId="4" borderId="0" xfId="1" applyNumberFormat="1" applyFont="1" applyFill="1"/>
    <xf numFmtId="0" fontId="0" fillId="5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2" xfId="0" applyNumberFormat="1" applyBorder="1"/>
    <xf numFmtId="0" fontId="0" fillId="0" borderId="0" xfId="0" applyNumberFormat="1"/>
    <xf numFmtId="0" fontId="15" fillId="0" borderId="0" xfId="0" applyNumberFormat="1" applyFont="1"/>
    <xf numFmtId="0" fontId="19" fillId="0" borderId="0" xfId="0" applyNumberFormat="1" applyFont="1"/>
    <xf numFmtId="0" fontId="21" fillId="5" borderId="2" xfId="0" applyNumberFormat="1" applyFont="1" applyFill="1" applyBorder="1" applyAlignment="1">
      <alignment horizontal="center"/>
    </xf>
    <xf numFmtId="0" fontId="19" fillId="5" borderId="2" xfId="0" applyNumberFormat="1" applyFont="1" applyFill="1" applyBorder="1" applyAlignment="1">
      <alignment horizontal="center"/>
    </xf>
    <xf numFmtId="0" fontId="21" fillId="0" borderId="2" xfId="0" applyNumberFormat="1" applyFont="1" applyBorder="1"/>
    <xf numFmtId="0" fontId="22" fillId="0" borderId="2" xfId="0" applyNumberFormat="1" applyFont="1" applyBorder="1"/>
    <xf numFmtId="0" fontId="21" fillId="0" borderId="2" xfId="0" applyNumberFormat="1" applyFont="1" applyBorder="1" applyAlignment="1">
      <alignment horizontal="right"/>
    </xf>
    <xf numFmtId="0" fontId="21" fillId="0" borderId="0" xfId="0" applyNumberFormat="1" applyFont="1" applyBorder="1" applyAlignment="1">
      <alignment horizontal="right"/>
    </xf>
    <xf numFmtId="0" fontId="23" fillId="0" borderId="0" xfId="0" applyNumberFormat="1" applyFont="1" applyBorder="1" applyAlignment="1">
      <alignment horizontal="right"/>
    </xf>
    <xf numFmtId="0" fontId="19" fillId="0" borderId="2" xfId="0" applyNumberFormat="1" applyFont="1" applyBorder="1" applyAlignment="1">
      <alignment horizontal="center"/>
    </xf>
    <xf numFmtId="0" fontId="19" fillId="0" borderId="2" xfId="0" applyNumberFormat="1" applyFont="1" applyBorder="1"/>
    <xf numFmtId="0" fontId="12" fillId="0" borderId="2" xfId="0" applyNumberFormat="1" applyFont="1" applyBorder="1"/>
    <xf numFmtId="0" fontId="0" fillId="0" borderId="2" xfId="0" applyNumberFormat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5" borderId="2" xfId="0" applyNumberFormat="1" applyFill="1" applyBorder="1"/>
    <xf numFmtId="0" fontId="0" fillId="0" borderId="0" xfId="0" applyNumberFormat="1" applyAlignment="1">
      <alignment horizontal="center"/>
    </xf>
    <xf numFmtId="0" fontId="12" fillId="6" borderId="2" xfId="0" applyNumberFormat="1" applyFont="1" applyFill="1" applyBorder="1" applyAlignment="1">
      <alignment horizontal="center"/>
    </xf>
    <xf numFmtId="0" fontId="25" fillId="3" borderId="2" xfId="0" applyNumberFormat="1" applyFont="1" applyFill="1" applyBorder="1"/>
    <xf numFmtId="0" fontId="25" fillId="0" borderId="2" xfId="0" applyNumberFormat="1" applyFont="1" applyBorder="1"/>
    <xf numFmtId="0" fontId="25" fillId="0" borderId="2" xfId="0" applyNumberFormat="1" applyFont="1" applyBorder="1" applyAlignment="1">
      <alignment horizontal="right"/>
    </xf>
    <xf numFmtId="0" fontId="26" fillId="0" borderId="0" xfId="0" applyNumberFormat="1" applyFont="1"/>
    <xf numFmtId="0" fontId="12" fillId="3" borderId="2" xfId="0" applyNumberFormat="1" applyFont="1" applyFill="1" applyBorder="1"/>
    <xf numFmtId="0" fontId="0" fillId="0" borderId="3" xfId="0" applyNumberFormat="1" applyBorder="1" applyAlignment="1">
      <alignment horizontal="center"/>
    </xf>
    <xf numFmtId="0" fontId="0" fillId="3" borderId="2" xfId="0" applyNumberFormat="1" applyFill="1" applyBorder="1"/>
    <xf numFmtId="0" fontId="0" fillId="0" borderId="2" xfId="0" applyNumberFormat="1" applyBorder="1" applyAlignment="1">
      <alignment wrapText="1"/>
    </xf>
    <xf numFmtId="4" fontId="22" fillId="0" borderId="2" xfId="0" applyNumberFormat="1" applyFont="1" applyBorder="1" applyAlignment="1">
      <alignment horizontal="right"/>
    </xf>
    <xf numFmtId="3" fontId="22" fillId="0" borderId="2" xfId="0" applyNumberFormat="1" applyFont="1" applyBorder="1" applyAlignment="1">
      <alignment horizontal="right"/>
    </xf>
    <xf numFmtId="3" fontId="21" fillId="0" borderId="2" xfId="0" applyNumberFormat="1" applyFont="1" applyBorder="1" applyAlignment="1">
      <alignment horizontal="right"/>
    </xf>
    <xf numFmtId="2" fontId="20" fillId="0" borderId="1" xfId="0" applyNumberFormat="1" applyFont="1" applyBorder="1"/>
    <xf numFmtId="4" fontId="21" fillId="0" borderId="2" xfId="0" applyNumberFormat="1" applyFont="1" applyBorder="1" applyAlignment="1">
      <alignment horizontal="right"/>
    </xf>
    <xf numFmtId="2" fontId="20" fillId="0" borderId="1" xfId="0" applyNumberFormat="1" applyFont="1" applyBorder="1" applyAlignment="1">
      <alignment horizontal="center"/>
    </xf>
    <xf numFmtId="4" fontId="0" fillId="0" borderId="2" xfId="0" applyNumberFormat="1" applyBorder="1"/>
    <xf numFmtId="10" fontId="24" fillId="0" borderId="2" xfId="1" applyNumberFormat="1" applyFont="1" applyBorder="1"/>
    <xf numFmtId="10" fontId="0" fillId="0" borderId="2" xfId="0" applyNumberFormat="1" applyBorder="1"/>
    <xf numFmtId="3" fontId="0" fillId="0" borderId="2" xfId="0" applyNumberFormat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30" fillId="0" borderId="2" xfId="0" applyFont="1" applyBorder="1"/>
    <xf numFmtId="0" fontId="31" fillId="0" borderId="2" xfId="0" applyFont="1" applyBorder="1"/>
    <xf numFmtId="4" fontId="27" fillId="0" borderId="2" xfId="0" applyNumberFormat="1" applyFont="1" applyBorder="1" applyAlignment="1">
      <alignment horizontal="right"/>
    </xf>
    <xf numFmtId="3" fontId="27" fillId="0" borderId="2" xfId="0" applyNumberFormat="1" applyFont="1" applyBorder="1" applyAlignment="1">
      <alignment horizontal="right"/>
    </xf>
    <xf numFmtId="0" fontId="30" fillId="7" borderId="2" xfId="0" applyFont="1" applyFill="1" applyBorder="1"/>
    <xf numFmtId="3" fontId="28" fillId="0" borderId="2" xfId="0" applyNumberFormat="1" applyFont="1" applyBorder="1" applyAlignment="1">
      <alignment horizontal="right"/>
    </xf>
    <xf numFmtId="4" fontId="29" fillId="3" borderId="2" xfId="0" applyNumberFormat="1" applyFont="1" applyFill="1" applyBorder="1"/>
    <xf numFmtId="3" fontId="12" fillId="0" borderId="2" xfId="0" applyNumberFormat="1" applyFont="1" applyBorder="1"/>
    <xf numFmtId="4" fontId="12" fillId="0" borderId="2" xfId="0" applyNumberFormat="1" applyFont="1" applyBorder="1"/>
    <xf numFmtId="4" fontId="12" fillId="3" borderId="2" xfId="0" applyNumberFormat="1" applyFont="1" applyFill="1" applyBorder="1"/>
    <xf numFmtId="0" fontId="32" fillId="0" borderId="2" xfId="0" applyFont="1" applyBorder="1"/>
    <xf numFmtId="0" fontId="32" fillId="0" borderId="3" xfId="0" applyFont="1" applyBorder="1" applyAlignment="1">
      <alignment wrapText="1"/>
    </xf>
    <xf numFmtId="0" fontId="32" fillId="0" borderId="2" xfId="0" applyFont="1" applyBorder="1" applyAlignment="1">
      <alignment wrapText="1"/>
    </xf>
    <xf numFmtId="3" fontId="0" fillId="0" borderId="2" xfId="0" applyNumberFormat="1" applyBorder="1"/>
    <xf numFmtId="4" fontId="0" fillId="3" borderId="2" xfId="0" applyNumberFormat="1" applyFill="1" applyBorder="1"/>
  </cellXfs>
  <cellStyles count="3">
    <cellStyle name="Komma" xfId="2" builtinId="3"/>
    <cellStyle name="Procent" xfId="1" builtinId="5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liquiditeit</a:t>
            </a:r>
            <a:r>
              <a:rPr lang="nl-BE" baseline="0"/>
              <a:t> ruime en enge zin ford deprince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Liquiditeit!$A$3</c:f>
              <c:strCache>
                <c:ptCount val="1"/>
                <c:pt idx="0">
                  <c:v>Liquiditeit in ruime zin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Liquiditeit!$B$3:$D$3</c:f>
              <c:numCache>
                <c:formatCode>0.00</c:formatCode>
                <c:ptCount val="3"/>
                <c:pt idx="0">
                  <c:v>0.9111674187237786</c:v>
                </c:pt>
                <c:pt idx="1">
                  <c:v>0.93827992958004558</c:v>
                </c:pt>
                <c:pt idx="2">
                  <c:v>0.96208085587837189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5-4802-B005-F97756FF0B2F}"/>
            </c:ext>
          </c:extLst>
        </c:ser>
        <c:ser>
          <c:idx val="1"/>
          <c:order val="1"/>
          <c:tx>
            <c:strRef>
              <c:f>Liquiditeit!$A$19</c:f>
              <c:strCache>
                <c:ptCount val="1"/>
                <c:pt idx="0">
                  <c:v>Liquiditeit in enge zin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Liquiditeit!$B$19:$D$19</c:f>
              <c:numCache>
                <c:formatCode>0.00</c:formatCode>
                <c:ptCount val="3"/>
                <c:pt idx="0">
                  <c:v>0.9111674187237786</c:v>
                </c:pt>
                <c:pt idx="1">
                  <c:v>0.93827992958004558</c:v>
                </c:pt>
                <c:pt idx="2">
                  <c:v>0.96208085587837189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5-4802-B005-F97756FF0B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7664096"/>
        <c:axId val="427664928"/>
      </c:lineChart>
      <c:catAx>
        <c:axId val="42766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jaren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7664928"/>
        <c:crosses val="autoZero"/>
        <c:auto val="1"/>
        <c:lblAlgn val="ctr"/>
        <c:lblOffset val="100"/>
        <c:noMultiLvlLbl val="0"/>
      </c:catAx>
      <c:valAx>
        <c:axId val="4276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liquiditeit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766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Solvabiliteit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Solvabiliteit!$B$1:$D$1</c:f>
              <c:strCache>
                <c:ptCount val="3"/>
                <c:pt idx="0">
                  <c:v>Boekjaar1</c:v>
                </c:pt>
                <c:pt idx="1">
                  <c:v>Boekjaar2</c:v>
                </c:pt>
                <c:pt idx="2">
                  <c:v>Boekjaar3</c:v>
                </c:pt>
              </c:strCache>
            </c:strRef>
          </c:cat>
          <c:val>
            <c:numRef>
              <c:f>Solvabiliteit!$B$4:$D$4</c:f>
              <c:numCache>
                <c:formatCode>0.00%</c:formatCode>
                <c:ptCount val="3"/>
                <c:pt idx="0">
                  <c:v>0.19262745054947067</c:v>
                </c:pt>
                <c:pt idx="1">
                  <c:v>0.19068547178819403</c:v>
                </c:pt>
                <c:pt idx="2">
                  <c:v>0.21368646827465193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3-4E39-9575-7AC48C7255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9708720"/>
        <c:axId val="279711632"/>
      </c:barChart>
      <c:catAx>
        <c:axId val="27970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JAREN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711632"/>
        <c:crosses val="autoZero"/>
        <c:auto val="1"/>
        <c:lblAlgn val="ctr"/>
        <c:lblOffset val="100"/>
        <c:noMultiLvlLbl val="0"/>
      </c:catAx>
      <c:valAx>
        <c:axId val="2797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SOLVABILITEIT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70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REV!$B$2:$D$2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REV!$B$5:$D$5</c:f>
              <c:numCache>
                <c:formatCode>0.00%</c:formatCode>
                <c:ptCount val="3"/>
                <c:pt idx="0">
                  <c:v>0.15265807500511031</c:v>
                </c:pt>
                <c:pt idx="1">
                  <c:v>-1.0913651916496866E-2</c:v>
                </c:pt>
                <c:pt idx="2">
                  <c:v>1.0574714829801296E-2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8-4C6D-9898-46DD54F23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791152"/>
        <c:axId val="440769936"/>
      </c:areaChart>
      <c:catAx>
        <c:axId val="44079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40769936"/>
        <c:crosses val="autoZero"/>
        <c:auto val="1"/>
        <c:lblAlgn val="ctr"/>
        <c:lblOffset val="100"/>
        <c:noMultiLvlLbl val="0"/>
      </c:catAx>
      <c:valAx>
        <c:axId val="44076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4079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l-BE"/>
              <a:t>samenstelling activa boekjaar 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nl-B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9F-44CA-86D5-8A14E791C89D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9F-44CA-86D5-8A14E791C8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('verticale analyse balans'!$A$5,'verticale analyse balans'!$A$26)</c:f>
              <c:strCache>
                <c:ptCount val="2"/>
                <c:pt idx="0">
                  <c:v>VASTE ACTIVA</c:v>
                </c:pt>
                <c:pt idx="1">
                  <c:v>VLOTTENDE ACTIVA</c:v>
                </c:pt>
              </c:strCache>
            </c:strRef>
          </c:cat>
          <c:val>
            <c:numRef>
              <c:f>('verticale analyse balans'!$C$5,'verticale analyse balans'!$C$26)</c:f>
              <c:numCache>
                <c:formatCode>0.00%</c:formatCode>
                <c:ptCount val="2"/>
                <c:pt idx="0">
                  <c:v>0.43658949994093682</c:v>
                </c:pt>
                <c:pt idx="1">
                  <c:v>0.56341050005906312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C-4987-819E-87717131E6B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l-BE"/>
              <a:t>samenstelling</a:t>
            </a:r>
            <a:r>
              <a:rPr lang="nl-BE" baseline="0"/>
              <a:t> passiva boekjaar 1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nl-B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AB-451A-8F13-34C9780B503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AB-451A-8F13-34C9780B503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AB-451A-8F13-34C9780B50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('verticale analyse balans'!$A$52,'verticale analyse balans'!$A$67,'verticale analyse balans'!$A$74)</c:f>
              <c:strCache>
                <c:ptCount val="3"/>
                <c:pt idx="0">
                  <c:v>EIGEN VERMOGEN</c:v>
                </c:pt>
                <c:pt idx="1">
                  <c:v>VOORZIENINGEN EN UITGESTELDE BELASTINGEN</c:v>
                </c:pt>
                <c:pt idx="2">
                  <c:v>SCHULDEN</c:v>
                </c:pt>
              </c:strCache>
            </c:strRef>
          </c:cat>
          <c:val>
            <c:numRef>
              <c:f>('verticale analyse balans'!$C$52,'verticale analyse balans'!$C$67,'verticale analyse balans'!$C$74)</c:f>
              <c:numCache>
                <c:formatCode>0.00%</c:formatCode>
                <c:ptCount val="3"/>
                <c:pt idx="0">
                  <c:v>0.19262745054947067</c:v>
                </c:pt>
                <c:pt idx="1">
                  <c:v>0</c:v>
                </c:pt>
                <c:pt idx="2">
                  <c:v>0.80737254945052928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C-47B3-8964-834ADCF889F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6</xdr:row>
      <xdr:rowOff>123825</xdr:rowOff>
    </xdr:from>
    <xdr:to>
      <xdr:col>12</xdr:col>
      <xdr:colOff>209550</xdr:colOff>
      <xdr:row>21</xdr:row>
      <xdr:rowOff>28575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63074C5F-F341-4AA6-AF48-6359F313C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6</xdr:row>
      <xdr:rowOff>76200</xdr:rowOff>
    </xdr:from>
    <xdr:to>
      <xdr:col>3</xdr:col>
      <xdr:colOff>752475</xdr:colOff>
      <xdr:row>20</xdr:row>
      <xdr:rowOff>152400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B19368A-4891-4B54-A62D-A361A58BE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7</xdr:row>
      <xdr:rowOff>95250</xdr:rowOff>
    </xdr:from>
    <xdr:to>
      <xdr:col>6</xdr:col>
      <xdr:colOff>266699</xdr:colOff>
      <xdr:row>22</xdr:row>
      <xdr:rowOff>95250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2C8F95A-E21B-4243-9697-48AC9641F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4</xdr:row>
      <xdr:rowOff>152400</xdr:rowOff>
    </xdr:from>
    <xdr:to>
      <xdr:col>13</xdr:col>
      <xdr:colOff>247650</xdr:colOff>
      <xdr:row>19</xdr:row>
      <xdr:rowOff>38100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60874926-DB96-4BA7-8277-BC2238F91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49</xdr:row>
      <xdr:rowOff>47625</xdr:rowOff>
    </xdr:from>
    <xdr:to>
      <xdr:col>13</xdr:col>
      <xdr:colOff>428625</xdr:colOff>
      <xdr:row>63</xdr:row>
      <xdr:rowOff>123825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A7D6A82E-7727-495C-B157-6B2062C13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topLeftCell="A18" zoomScale="96" zoomScaleNormal="96" workbookViewId="0">
      <selection activeCell="B25" sqref="B25"/>
    </sheetView>
  </sheetViews>
  <sheetFormatPr defaultRowHeight="15"/>
  <cols>
    <col min="1" max="1" width="113.28515625" bestFit="1" customWidth="1"/>
    <col min="2" max="2" width="11.7109375" bestFit="1" customWidth="1"/>
    <col min="3" max="4" width="14.28515625" customWidth="1"/>
    <col min="5" max="5" width="14.28515625" bestFit="1" customWidth="1"/>
    <col min="6" max="6" width="13.85546875" bestFit="1" customWidth="1"/>
    <col min="7" max="10" width="12.7109375" bestFit="1" customWidth="1"/>
  </cols>
  <sheetData>
    <row r="1" spans="1:10">
      <c r="A1" s="6" t="s">
        <v>126</v>
      </c>
      <c r="B1" s="6"/>
    </row>
    <row r="2" spans="1:10">
      <c r="A2" s="7"/>
      <c r="B2" s="7" t="s">
        <v>119</v>
      </c>
      <c r="C2" s="53" t="s">
        <v>3</v>
      </c>
      <c r="D2" s="53" t="s">
        <v>4</v>
      </c>
      <c r="E2" s="54" t="s">
        <v>5</v>
      </c>
    </row>
    <row r="3" spans="1:10">
      <c r="A3" s="55" t="s">
        <v>127</v>
      </c>
      <c r="B3" s="55" t="s">
        <v>189</v>
      </c>
      <c r="C3" s="51">
        <v>52004</v>
      </c>
      <c r="D3" s="51">
        <v>83418</v>
      </c>
      <c r="E3" s="51">
        <v>86088</v>
      </c>
    </row>
    <row r="4" spans="1:10">
      <c r="A4" s="20" t="s">
        <v>128</v>
      </c>
      <c r="B4" s="20">
        <v>70</v>
      </c>
      <c r="C4" s="43">
        <v>52004</v>
      </c>
      <c r="D4" s="43">
        <f>D3</f>
        <v>83418</v>
      </c>
      <c r="E4" s="48">
        <f>E3</f>
        <v>86088</v>
      </c>
    </row>
    <row r="5" spans="1:10">
      <c r="A5" s="20" t="s">
        <v>129</v>
      </c>
      <c r="B5" s="20">
        <v>71</v>
      </c>
      <c r="C5" s="43"/>
      <c r="D5" s="43"/>
      <c r="E5" s="48"/>
    </row>
    <row r="6" spans="1:10">
      <c r="A6" s="20" t="s">
        <v>130</v>
      </c>
      <c r="B6" s="20">
        <v>72</v>
      </c>
      <c r="C6" s="43"/>
      <c r="D6" s="43"/>
      <c r="E6" s="48"/>
    </row>
    <row r="7" spans="1:10">
      <c r="A7" s="20" t="s">
        <v>131</v>
      </c>
      <c r="B7" s="20">
        <v>74</v>
      </c>
      <c r="C7" s="43"/>
      <c r="D7" s="43"/>
      <c r="E7" s="48"/>
    </row>
    <row r="8" spans="1:10">
      <c r="A8" s="20" t="s">
        <v>187</v>
      </c>
      <c r="B8" s="20" t="s">
        <v>188</v>
      </c>
      <c r="C8" s="49"/>
      <c r="D8" s="43"/>
      <c r="E8" s="43">
        <v>4394</v>
      </c>
    </row>
    <row r="9" spans="1:10">
      <c r="A9" s="55" t="s">
        <v>132</v>
      </c>
      <c r="B9" s="55" t="s">
        <v>190</v>
      </c>
      <c r="C9" s="51">
        <f>C10+C13+C14+C15+C16+C17+C18+C19</f>
        <v>5904</v>
      </c>
      <c r="D9" s="51">
        <f>D10+D13+D14+D15+D16+D17+D18+D19</f>
        <v>76944</v>
      </c>
      <c r="E9" s="51">
        <v>78072</v>
      </c>
    </row>
    <row r="10" spans="1:10">
      <c r="A10" s="20" t="s">
        <v>133</v>
      </c>
      <c r="B10" s="20">
        <v>60</v>
      </c>
      <c r="C10" s="44">
        <f>C11+C12</f>
        <v>0</v>
      </c>
      <c r="D10" s="44">
        <f>D11+D12</f>
        <v>0</v>
      </c>
      <c r="E10" s="44">
        <f>E11+E12</f>
        <v>0</v>
      </c>
    </row>
    <row r="11" spans="1:10">
      <c r="A11" s="20" t="s">
        <v>134</v>
      </c>
      <c r="B11" s="20" t="s">
        <v>135</v>
      </c>
      <c r="C11" s="43"/>
      <c r="D11" s="43"/>
      <c r="E11" s="43"/>
    </row>
    <row r="12" spans="1:10">
      <c r="A12" s="20" t="s">
        <v>136</v>
      </c>
      <c r="B12" s="20">
        <v>609</v>
      </c>
      <c r="C12" s="43"/>
      <c r="D12" s="43"/>
      <c r="E12" s="43"/>
      <c r="G12" s="9"/>
      <c r="H12" s="9"/>
      <c r="I12" s="9"/>
      <c r="J12" s="9"/>
    </row>
    <row r="13" spans="1:10">
      <c r="A13" s="20" t="s">
        <v>137</v>
      </c>
      <c r="B13" s="20">
        <v>61</v>
      </c>
      <c r="C13" s="43"/>
      <c r="D13" s="43"/>
      <c r="E13" s="43"/>
    </row>
    <row r="14" spans="1:10">
      <c r="A14" s="20" t="s">
        <v>138</v>
      </c>
      <c r="B14" s="20">
        <v>62</v>
      </c>
      <c r="C14" s="43">
        <v>0</v>
      </c>
      <c r="D14" s="43"/>
      <c r="E14" s="43"/>
    </row>
    <row r="15" spans="1:10">
      <c r="A15" s="20" t="s">
        <v>139</v>
      </c>
      <c r="B15" s="20">
        <v>630</v>
      </c>
      <c r="C15" s="43">
        <v>66460</v>
      </c>
      <c r="D15" s="43">
        <v>71206</v>
      </c>
      <c r="E15" s="43">
        <v>72355</v>
      </c>
    </row>
    <row r="16" spans="1:10" ht="50.25" customHeight="1">
      <c r="A16" s="20" t="s">
        <v>140</v>
      </c>
      <c r="B16" s="20" t="s">
        <v>141</v>
      </c>
      <c r="C16" s="43">
        <v>-65371</v>
      </c>
      <c r="D16" s="43">
        <v>0</v>
      </c>
      <c r="E16" s="43"/>
    </row>
    <row r="17" spans="1:5" ht="15.75" customHeight="1">
      <c r="A17" s="20" t="s">
        <v>142</v>
      </c>
      <c r="B17" s="20" t="s">
        <v>192</v>
      </c>
      <c r="C17" s="43"/>
      <c r="D17" s="43"/>
      <c r="E17" s="43"/>
    </row>
    <row r="18" spans="1:5">
      <c r="A18" s="20" t="s">
        <v>143</v>
      </c>
      <c r="B18" s="20" t="s">
        <v>144</v>
      </c>
      <c r="C18" s="43">
        <v>4815</v>
      </c>
      <c r="D18" s="43">
        <v>5738</v>
      </c>
      <c r="E18" s="43">
        <v>5717</v>
      </c>
    </row>
    <row r="19" spans="1:5" ht="21.75" customHeight="1">
      <c r="A19" s="20" t="s">
        <v>191</v>
      </c>
      <c r="B19" s="20" t="s">
        <v>203</v>
      </c>
      <c r="C19" s="43"/>
      <c r="D19" s="43"/>
      <c r="E19" s="43"/>
    </row>
    <row r="20" spans="1:5" ht="24.75" customHeight="1">
      <c r="A20" s="50" t="s">
        <v>145</v>
      </c>
      <c r="B20" s="52">
        <v>9901</v>
      </c>
      <c r="C20" s="51">
        <v>46101</v>
      </c>
      <c r="D20" s="51">
        <f>D3-D9</f>
        <v>6474</v>
      </c>
      <c r="E20" s="51">
        <f>E3-E9</f>
        <v>8016</v>
      </c>
    </row>
    <row r="21" spans="1:5">
      <c r="A21" s="55" t="s">
        <v>146</v>
      </c>
      <c r="B21" s="55" t="s">
        <v>193</v>
      </c>
      <c r="C21" s="51">
        <v>5</v>
      </c>
      <c r="D21" s="51">
        <v>18</v>
      </c>
      <c r="E21" s="51">
        <f>E22+E26</f>
        <v>0</v>
      </c>
    </row>
    <row r="22" spans="1:5">
      <c r="A22" s="20" t="s">
        <v>200</v>
      </c>
      <c r="B22" s="20">
        <v>75</v>
      </c>
      <c r="C22" s="42">
        <v>5</v>
      </c>
      <c r="D22" s="42">
        <v>18</v>
      </c>
      <c r="E22" s="42">
        <f>E23+E24+E25</f>
        <v>0</v>
      </c>
    </row>
    <row r="23" spans="1:5">
      <c r="A23" s="20" t="s">
        <v>147</v>
      </c>
      <c r="B23" s="20">
        <v>750</v>
      </c>
      <c r="C23" s="43"/>
      <c r="D23" s="43"/>
      <c r="E23" s="43"/>
    </row>
    <row r="24" spans="1:5">
      <c r="A24" s="20" t="s">
        <v>148</v>
      </c>
      <c r="B24" s="20">
        <v>751</v>
      </c>
      <c r="C24" s="43"/>
      <c r="D24" s="43"/>
      <c r="E24" s="43"/>
    </row>
    <row r="25" spans="1:5">
      <c r="A25" s="20" t="s">
        <v>149</v>
      </c>
      <c r="B25" s="20" t="s">
        <v>150</v>
      </c>
      <c r="C25" s="43"/>
      <c r="D25" s="43"/>
      <c r="E25" s="43"/>
    </row>
    <row r="26" spans="1:5">
      <c r="A26" s="20" t="s">
        <v>194</v>
      </c>
      <c r="B26" s="20" t="s">
        <v>195</v>
      </c>
      <c r="C26" s="49"/>
      <c r="D26" s="49"/>
      <c r="E26" s="49"/>
    </row>
    <row r="27" spans="1:5">
      <c r="A27" s="55" t="s">
        <v>151</v>
      </c>
      <c r="B27" s="55" t="s">
        <v>196</v>
      </c>
      <c r="C27" s="51">
        <v>13993</v>
      </c>
      <c r="D27" s="51">
        <v>8763</v>
      </c>
      <c r="E27" s="51">
        <v>5792</v>
      </c>
    </row>
    <row r="28" spans="1:5">
      <c r="A28" s="20" t="s">
        <v>197</v>
      </c>
      <c r="B28" s="20">
        <v>65</v>
      </c>
      <c r="C28" s="42">
        <v>13993</v>
      </c>
      <c r="D28" s="42">
        <v>8763</v>
      </c>
      <c r="E28" s="42">
        <v>5792</v>
      </c>
    </row>
    <row r="29" spans="1:5">
      <c r="A29" s="20" t="s">
        <v>152</v>
      </c>
      <c r="B29" s="20">
        <v>650</v>
      </c>
      <c r="C29" s="43"/>
      <c r="D29" s="43"/>
      <c r="E29" s="43"/>
    </row>
    <row r="30" spans="1:5" ht="24" customHeight="1">
      <c r="A30" s="58" t="s">
        <v>153</v>
      </c>
      <c r="B30" s="20">
        <v>651</v>
      </c>
      <c r="C30" s="43"/>
      <c r="D30" s="43"/>
      <c r="E30" s="43"/>
    </row>
    <row r="31" spans="1:5">
      <c r="A31" s="20" t="s">
        <v>154</v>
      </c>
      <c r="B31" s="20" t="s">
        <v>155</v>
      </c>
      <c r="C31" s="43"/>
      <c r="D31" s="43"/>
      <c r="E31" s="43"/>
    </row>
    <row r="32" spans="1:5">
      <c r="A32" s="20" t="s">
        <v>198</v>
      </c>
      <c r="B32" s="20" t="s">
        <v>199</v>
      </c>
      <c r="C32" s="43"/>
      <c r="D32" s="43"/>
      <c r="E32" s="43"/>
    </row>
    <row r="33" spans="1:6">
      <c r="A33" s="56" t="s">
        <v>201</v>
      </c>
      <c r="B33" s="55">
        <v>9903</v>
      </c>
      <c r="C33" s="51">
        <v>32113</v>
      </c>
      <c r="D33" s="51">
        <f>D20+D21-D27</f>
        <v>-2271</v>
      </c>
      <c r="E33" s="51">
        <f>E20+E21-E27</f>
        <v>2224</v>
      </c>
    </row>
    <row r="34" spans="1:6">
      <c r="A34" s="20" t="s">
        <v>156</v>
      </c>
      <c r="B34" s="20">
        <v>780</v>
      </c>
      <c r="C34" s="42"/>
      <c r="D34" s="43"/>
      <c r="E34" s="43"/>
    </row>
    <row r="35" spans="1:6">
      <c r="A35" s="20" t="s">
        <v>157</v>
      </c>
      <c r="B35" s="20">
        <v>680</v>
      </c>
      <c r="C35" s="42"/>
      <c r="D35" s="43"/>
      <c r="E35" s="42"/>
    </row>
    <row r="36" spans="1:6">
      <c r="A36" s="20" t="s">
        <v>158</v>
      </c>
      <c r="B36" s="20" t="s">
        <v>159</v>
      </c>
      <c r="C36" s="42"/>
      <c r="D36" s="42"/>
      <c r="E36" s="42"/>
    </row>
    <row r="37" spans="1:6" ht="30.75" customHeight="1">
      <c r="A37" s="20" t="s">
        <v>160</v>
      </c>
      <c r="B37" s="20" t="s">
        <v>202</v>
      </c>
      <c r="C37" s="43"/>
      <c r="D37" s="43"/>
      <c r="E37" s="43"/>
    </row>
    <row r="38" spans="1:6">
      <c r="A38" s="20" t="s">
        <v>161</v>
      </c>
      <c r="B38" s="20">
        <v>77</v>
      </c>
      <c r="C38" s="43"/>
      <c r="D38" s="43"/>
      <c r="E38" s="43"/>
    </row>
    <row r="39" spans="1:6">
      <c r="A39" s="56" t="s">
        <v>162</v>
      </c>
      <c r="B39" s="55">
        <v>9904</v>
      </c>
      <c r="C39" s="51">
        <v>32113</v>
      </c>
      <c r="D39" s="51">
        <f>D33+D34-D36</f>
        <v>-2271</v>
      </c>
      <c r="E39" s="51">
        <f>E33+E34-E36</f>
        <v>2224</v>
      </c>
    </row>
    <row r="40" spans="1:6">
      <c r="A40" s="20" t="s">
        <v>163</v>
      </c>
      <c r="B40" s="20">
        <v>789</v>
      </c>
      <c r="C40" s="42"/>
      <c r="D40" s="42"/>
      <c r="E40" s="42"/>
    </row>
    <row r="41" spans="1:6">
      <c r="A41" s="20" t="s">
        <v>164</v>
      </c>
      <c r="B41" s="20">
        <v>689</v>
      </c>
      <c r="C41" s="43"/>
      <c r="D41" s="42"/>
      <c r="E41" s="43"/>
    </row>
    <row r="42" spans="1:6">
      <c r="A42" s="55" t="s">
        <v>165</v>
      </c>
      <c r="B42" s="55">
        <v>9905</v>
      </c>
      <c r="C42" s="51">
        <v>32113</v>
      </c>
      <c r="D42" s="51">
        <f>D39+D40-D41</f>
        <v>-2271</v>
      </c>
      <c r="E42" s="51">
        <f>E39+E40-E41</f>
        <v>2224</v>
      </c>
    </row>
    <row r="43" spans="1:6">
      <c r="A43" s="7"/>
      <c r="B43" s="7"/>
      <c r="C43" s="43"/>
      <c r="D43" s="43"/>
      <c r="E43" s="43"/>
      <c r="F43" s="48"/>
    </row>
    <row r="44" spans="1:6">
      <c r="A44" s="7"/>
      <c r="B44" s="7"/>
      <c r="C44" s="43"/>
      <c r="D44" s="43"/>
      <c r="E44" s="43"/>
      <c r="F44" s="48"/>
    </row>
    <row r="45" spans="1:6">
      <c r="A45" s="8"/>
      <c r="B45" s="8"/>
      <c r="C45" s="42"/>
      <c r="D45" s="42"/>
      <c r="E45" s="42"/>
      <c r="F45" s="48"/>
    </row>
    <row r="46" spans="1:6">
      <c r="C46" s="43"/>
      <c r="D46" s="43"/>
      <c r="F46" s="48"/>
    </row>
    <row r="47" spans="1:6">
      <c r="C47" s="43"/>
      <c r="D47" s="43"/>
      <c r="F47" s="48"/>
    </row>
    <row r="48" spans="1:6">
      <c r="C48" s="42"/>
      <c r="D48" s="42"/>
      <c r="F48" s="48"/>
    </row>
    <row r="49" spans="3:6">
      <c r="C49" s="43"/>
      <c r="D49" s="43"/>
      <c r="F49" s="48"/>
    </row>
    <row r="50" spans="3:6">
      <c r="C50" s="43"/>
      <c r="D50" s="43"/>
      <c r="F50" s="48"/>
    </row>
    <row r="51" spans="3:6">
      <c r="C51" s="42"/>
      <c r="D51" s="42"/>
      <c r="F51" s="48"/>
    </row>
    <row r="52" spans="3:6">
      <c r="C52" s="42"/>
      <c r="D52" s="42"/>
      <c r="F52" s="48"/>
    </row>
    <row r="53" spans="3:6">
      <c r="C53" s="42"/>
      <c r="D53" s="42"/>
      <c r="F53" s="48"/>
    </row>
    <row r="54" spans="3:6">
      <c r="C54" s="42"/>
      <c r="D54" s="42"/>
      <c r="F54" s="48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F102"/>
  <sheetViews>
    <sheetView tabSelected="1" topLeftCell="A32" workbookViewId="0">
      <selection activeCell="C51" sqref="C51:E51"/>
    </sheetView>
  </sheetViews>
  <sheetFormatPr defaultRowHeight="15"/>
  <cols>
    <col min="1" max="1" width="59.42578125" bestFit="1" customWidth="1"/>
    <col min="3" max="5" width="12.7109375" bestFit="1" customWidth="1"/>
  </cols>
  <sheetData>
    <row r="3" spans="1:5">
      <c r="A3" s="13" t="s">
        <v>1</v>
      </c>
      <c r="B3" s="12" t="s">
        <v>2</v>
      </c>
      <c r="C3" s="12" t="s">
        <v>204</v>
      </c>
      <c r="D3" s="12" t="s">
        <v>205</v>
      </c>
      <c r="E3" s="12" t="s">
        <v>206</v>
      </c>
    </row>
    <row r="4" spans="1:5">
      <c r="A4" s="12" t="s">
        <v>7</v>
      </c>
      <c r="B4" s="20">
        <v>20</v>
      </c>
      <c r="C4" s="35"/>
      <c r="D4" s="35"/>
      <c r="E4" s="35"/>
    </row>
    <row r="5" spans="1:5">
      <c r="A5" s="16" t="s">
        <v>6</v>
      </c>
      <c r="B5" s="16" t="s">
        <v>231</v>
      </c>
      <c r="C5" s="28">
        <f>Balans!C5/Balans!C$47</f>
        <v>0.43658949994093682</v>
      </c>
      <c r="D5" s="28">
        <f>Balans!D5/Balans!D$47</f>
        <v>0.41344241804442927</v>
      </c>
      <c r="E5" s="28">
        <f>Balans!E5/Balans!E$47</f>
        <v>0.38398700281341541</v>
      </c>
    </row>
    <row r="6" spans="1:5">
      <c r="A6" s="12" t="s">
        <v>8</v>
      </c>
      <c r="B6" s="20">
        <v>21</v>
      </c>
      <c r="C6" s="35">
        <f>Balans!C6/Balans!C$47</f>
        <v>0</v>
      </c>
      <c r="D6" s="35">
        <f>Balans!D6/Balans!D$47</f>
        <v>0</v>
      </c>
      <c r="E6" s="35">
        <f>Balans!E6/Balans!E$47</f>
        <v>0</v>
      </c>
    </row>
    <row r="7" spans="1:5">
      <c r="A7" s="12" t="s">
        <v>9</v>
      </c>
      <c r="B7" s="12" t="s">
        <v>10</v>
      </c>
      <c r="C7" s="35">
        <f>Balans!C7/Balans!C$47</f>
        <v>0.43658949994093682</v>
      </c>
      <c r="D7" s="35">
        <f>Balans!D7/Balans!D$47</f>
        <v>0.41344241804442927</v>
      </c>
      <c r="E7" s="35">
        <f>Balans!E7/Balans!E$47</f>
        <v>0.38398700281341541</v>
      </c>
    </row>
    <row r="8" spans="1:5">
      <c r="A8" s="12" t="s">
        <v>11</v>
      </c>
      <c r="B8" s="20">
        <v>22</v>
      </c>
      <c r="C8" s="35">
        <f>Balans!C8/Balans!C$47</f>
        <v>0.34804510045776249</v>
      </c>
      <c r="D8" s="35">
        <f>Balans!D8/Balans!D$47</f>
        <v>0.34386425991191849</v>
      </c>
      <c r="E8" s="35">
        <f>Balans!E8/Balans!E$47</f>
        <v>0.33038681667484582</v>
      </c>
    </row>
    <row r="9" spans="1:5">
      <c r="A9" s="12" t="s">
        <v>12</v>
      </c>
      <c r="B9" s="20">
        <v>23</v>
      </c>
      <c r="C9" s="35">
        <f>Balans!C9/Balans!C$47</f>
        <v>3.1572701274940454E-2</v>
      </c>
      <c r="D9" s="35">
        <f>Balans!D9/Balans!D$47</f>
        <v>2.7231773854491406E-2</v>
      </c>
      <c r="E9" s="35">
        <f>Balans!E9/Balans!E$47</f>
        <v>2.5256727964373567E-2</v>
      </c>
    </row>
    <row r="10" spans="1:5">
      <c r="A10" s="12" t="s">
        <v>13</v>
      </c>
      <c r="B10" s="20">
        <v>24</v>
      </c>
      <c r="C10" s="35">
        <f>Balans!C10/Balans!C$47</f>
        <v>5.6266602933379484E-2</v>
      </c>
      <c r="D10" s="35">
        <f>Balans!D10/Balans!D$47</f>
        <v>4.1841464286303379E-2</v>
      </c>
      <c r="E10" s="35">
        <f>Balans!E10/Balans!E$47</f>
        <v>2.8004100738356432E-2</v>
      </c>
    </row>
    <row r="11" spans="1:5">
      <c r="A11" s="12" t="s">
        <v>14</v>
      </c>
      <c r="B11" s="20">
        <v>25</v>
      </c>
      <c r="C11" s="35">
        <f>Balans!C11/Balans!C$47</f>
        <v>0</v>
      </c>
      <c r="D11" s="35">
        <f>Balans!D11/Balans!D$47</f>
        <v>0</v>
      </c>
      <c r="E11" s="35">
        <f>Balans!E11/Balans!E$47</f>
        <v>0</v>
      </c>
    </row>
    <row r="12" spans="1:5">
      <c r="A12" s="12" t="s">
        <v>15</v>
      </c>
      <c r="B12" s="20">
        <v>26</v>
      </c>
      <c r="C12" s="35">
        <f>Balans!C12/Balans!C$47</f>
        <v>7.0509527485437947E-4</v>
      </c>
      <c r="D12" s="35">
        <f>Balans!D12/Balans!D$47</f>
        <v>5.0583636193691345E-4</v>
      </c>
      <c r="E12" s="35">
        <f>Balans!E12/Balans!E$47</f>
        <v>3.3935743583959975E-4</v>
      </c>
    </row>
    <row r="13" spans="1:5">
      <c r="A13" s="12" t="s">
        <v>16</v>
      </c>
      <c r="B13" s="20">
        <v>27</v>
      </c>
      <c r="C13" s="35">
        <f>Balans!C13/Balans!C$47</f>
        <v>0</v>
      </c>
      <c r="D13" s="35">
        <f>Balans!D13/Balans!D$47</f>
        <v>0</v>
      </c>
      <c r="E13" s="35">
        <f>Balans!E13/Balans!E$47</f>
        <v>0</v>
      </c>
    </row>
    <row r="14" spans="1:5">
      <c r="A14" s="12" t="s">
        <v>17</v>
      </c>
      <c r="B14" s="20">
        <v>28</v>
      </c>
      <c r="C14" s="35">
        <f>Balans!C14/Balans!C$47</f>
        <v>0</v>
      </c>
      <c r="D14" s="35">
        <f>Balans!D14/Balans!D$47</f>
        <v>0</v>
      </c>
      <c r="E14" s="35">
        <f>Balans!E14/Balans!E$47</f>
        <v>0</v>
      </c>
    </row>
    <row r="15" spans="1:5">
      <c r="A15" s="12" t="s">
        <v>18</v>
      </c>
      <c r="B15" s="12" t="s">
        <v>19</v>
      </c>
      <c r="C15" s="35">
        <f>Balans!C15/Balans!C$47</f>
        <v>0</v>
      </c>
      <c r="D15" s="35">
        <f>Balans!D15/Balans!D$47</f>
        <v>0</v>
      </c>
      <c r="E15" s="35">
        <f>Balans!E15/Balans!E$47</f>
        <v>0</v>
      </c>
    </row>
    <row r="16" spans="1:5">
      <c r="A16" s="12" t="s">
        <v>20</v>
      </c>
      <c r="B16" s="20">
        <v>280</v>
      </c>
      <c r="C16" s="35">
        <f>Balans!C16/Balans!C$47</f>
        <v>0</v>
      </c>
      <c r="D16" s="35">
        <f>Balans!D16/Balans!D$47</f>
        <v>0</v>
      </c>
      <c r="E16" s="35">
        <f>Balans!E16/Balans!E$47</f>
        <v>0</v>
      </c>
    </row>
    <row r="17" spans="1:5">
      <c r="A17" s="12" t="s">
        <v>21</v>
      </c>
      <c r="B17" s="20">
        <v>281</v>
      </c>
      <c r="C17" s="35">
        <f>Balans!C17/Balans!C$47</f>
        <v>0</v>
      </c>
      <c r="D17" s="35">
        <f>Balans!D17/Balans!D$47</f>
        <v>0</v>
      </c>
      <c r="E17" s="35">
        <f>Balans!E17/Balans!E$47</f>
        <v>0</v>
      </c>
    </row>
    <row r="18" spans="1:5">
      <c r="A18" s="12" t="s">
        <v>22</v>
      </c>
      <c r="B18" s="12"/>
      <c r="C18" s="35">
        <f>Balans!C18/Balans!C$47</f>
        <v>0</v>
      </c>
      <c r="D18" s="35">
        <f>Balans!D18/Balans!D$47</f>
        <v>0</v>
      </c>
      <c r="E18" s="35">
        <f>Balans!E18/Balans!E$47</f>
        <v>0</v>
      </c>
    </row>
    <row r="19" spans="1:5">
      <c r="A19" s="12" t="s">
        <v>23</v>
      </c>
      <c r="B19" s="12" t="s">
        <v>24</v>
      </c>
      <c r="C19" s="35">
        <f>Balans!C19/Balans!C$47</f>
        <v>0</v>
      </c>
      <c r="D19" s="35">
        <f>Balans!D19/Balans!D$47</f>
        <v>0</v>
      </c>
      <c r="E19" s="35">
        <f>Balans!E19/Balans!E$47</f>
        <v>0</v>
      </c>
    </row>
    <row r="20" spans="1:5">
      <c r="A20" s="12" t="s">
        <v>20</v>
      </c>
      <c r="B20" s="20">
        <v>282</v>
      </c>
      <c r="C20" s="35">
        <f>Balans!C20/Balans!C$47</f>
        <v>0</v>
      </c>
      <c r="D20" s="35">
        <f>Balans!D20/Balans!D$47</f>
        <v>0</v>
      </c>
      <c r="E20" s="35">
        <f>Balans!E20/Balans!E$47</f>
        <v>0</v>
      </c>
    </row>
    <row r="21" spans="1:5">
      <c r="A21" s="12" t="s">
        <v>21</v>
      </c>
      <c r="B21" s="20">
        <v>283</v>
      </c>
      <c r="C21" s="35">
        <f>Balans!C21/Balans!C$47</f>
        <v>0</v>
      </c>
      <c r="D21" s="35">
        <f>Balans!D21/Balans!D$47</f>
        <v>0</v>
      </c>
      <c r="E21" s="35">
        <f>Balans!E21/Balans!E$47</f>
        <v>0</v>
      </c>
    </row>
    <row r="22" spans="1:5">
      <c r="A22" s="12" t="s">
        <v>25</v>
      </c>
      <c r="B22" s="12" t="s">
        <v>26</v>
      </c>
      <c r="C22" s="35">
        <f>Balans!C22/Balans!C$47</f>
        <v>0</v>
      </c>
      <c r="D22" s="35">
        <f>Balans!D22/Balans!D$47</f>
        <v>0</v>
      </c>
      <c r="E22" s="35">
        <f>Balans!E22/Balans!E$47</f>
        <v>0</v>
      </c>
    </row>
    <row r="23" spans="1:5">
      <c r="A23" s="12" t="s">
        <v>27</v>
      </c>
      <c r="B23" s="20">
        <v>284</v>
      </c>
      <c r="C23" s="35">
        <f>Balans!C23/Balans!C$47</f>
        <v>0</v>
      </c>
      <c r="D23" s="35">
        <f>Balans!D23/Balans!D$47</f>
        <v>0</v>
      </c>
      <c r="E23" s="35">
        <f>Balans!E23/Balans!E$47</f>
        <v>0</v>
      </c>
    </row>
    <row r="24" spans="1:5">
      <c r="A24" s="12" t="s">
        <v>28</v>
      </c>
      <c r="B24" s="12" t="s">
        <v>29</v>
      </c>
      <c r="C24" s="35">
        <f>Balans!C24/Balans!C$47</f>
        <v>0</v>
      </c>
      <c r="D24" s="35">
        <f>Balans!D24/Balans!D$47</f>
        <v>0</v>
      </c>
      <c r="E24" s="35">
        <f>Balans!E24/Balans!E$47</f>
        <v>0</v>
      </c>
    </row>
    <row r="25" spans="1:5">
      <c r="A25" s="12"/>
      <c r="B25" s="12"/>
      <c r="C25" s="35">
        <f>Balans!C25/Balans!C$47</f>
        <v>0</v>
      </c>
      <c r="D25" s="35">
        <f>Balans!D25/Balans!D$47</f>
        <v>0</v>
      </c>
      <c r="E25" s="35">
        <f>Balans!E25/Balans!E$47</f>
        <v>0</v>
      </c>
    </row>
    <row r="26" spans="1:5">
      <c r="A26" s="16" t="s">
        <v>30</v>
      </c>
      <c r="B26" s="16" t="s">
        <v>31</v>
      </c>
      <c r="C26" s="35">
        <f>Balans!C26/Balans!C$47</f>
        <v>0.56341050005906312</v>
      </c>
      <c r="D26" s="35">
        <f>Balans!D26/Balans!D$47</f>
        <v>0.58655758195557073</v>
      </c>
      <c r="E26" s="35">
        <f>Balans!E26/Balans!E$47</f>
        <v>0.61601299718658464</v>
      </c>
    </row>
    <row r="27" spans="1:5">
      <c r="A27" s="12" t="s">
        <v>32</v>
      </c>
      <c r="B27" s="20">
        <v>29</v>
      </c>
      <c r="C27" s="35">
        <f>Balans!C27/Balans!C$47</f>
        <v>0</v>
      </c>
      <c r="D27" s="35">
        <f>Balans!D27/Balans!D$47</f>
        <v>0</v>
      </c>
      <c r="E27" s="35">
        <f>Balans!E27/Balans!E$47</f>
        <v>0</v>
      </c>
    </row>
    <row r="28" spans="1:5">
      <c r="A28" s="12" t="s">
        <v>33</v>
      </c>
      <c r="B28" s="20">
        <v>290</v>
      </c>
      <c r="C28" s="35">
        <f>Balans!C28/Balans!C$47</f>
        <v>0</v>
      </c>
      <c r="D28" s="35">
        <f>Balans!D28/Balans!D$47</f>
        <v>0</v>
      </c>
      <c r="E28" s="35">
        <f>Balans!E28/Balans!E$47</f>
        <v>0</v>
      </c>
    </row>
    <row r="29" spans="1:5">
      <c r="A29" s="12" t="s">
        <v>34</v>
      </c>
      <c r="B29" s="20">
        <v>291</v>
      </c>
      <c r="C29" s="35">
        <f>Balans!C29/Balans!C$47</f>
        <v>0</v>
      </c>
      <c r="D29" s="35">
        <f>Balans!D29/Balans!D$47</f>
        <v>0</v>
      </c>
      <c r="E29" s="35">
        <f>Balans!E29/Balans!E$47</f>
        <v>0</v>
      </c>
    </row>
    <row r="30" spans="1:5">
      <c r="A30" s="12" t="s">
        <v>35</v>
      </c>
      <c r="B30" s="20">
        <v>3</v>
      </c>
      <c r="C30" s="35">
        <f>Balans!C30/Balans!C$47</f>
        <v>0</v>
      </c>
      <c r="D30" s="35">
        <f>Balans!D30/Balans!D$47</f>
        <v>0</v>
      </c>
      <c r="E30" s="35">
        <f>Balans!E30/Balans!E$47</f>
        <v>0</v>
      </c>
    </row>
    <row r="31" spans="1:5">
      <c r="A31" s="12" t="s">
        <v>36</v>
      </c>
      <c r="B31" s="12" t="s">
        <v>37</v>
      </c>
      <c r="C31" s="35">
        <f>Balans!C31/Balans!C$47</f>
        <v>0</v>
      </c>
      <c r="D31" s="35">
        <f>Balans!D31/Balans!D$47</f>
        <v>0</v>
      </c>
      <c r="E31" s="35">
        <f>Balans!E31/Balans!E$47</f>
        <v>0</v>
      </c>
    </row>
    <row r="32" spans="1:5">
      <c r="A32" s="12" t="s">
        <v>38</v>
      </c>
      <c r="B32" s="12" t="s">
        <v>39</v>
      </c>
      <c r="C32" s="35">
        <f>Balans!C32/Balans!C$47</f>
        <v>0</v>
      </c>
      <c r="D32" s="35">
        <f>Balans!D32/Balans!D$47</f>
        <v>0</v>
      </c>
      <c r="E32" s="35">
        <f>Balans!E32/Balans!E$47</f>
        <v>0</v>
      </c>
    </row>
    <row r="33" spans="1:5">
      <c r="A33" s="12" t="s">
        <v>40</v>
      </c>
      <c r="B33" s="20">
        <v>32</v>
      </c>
      <c r="C33" s="35">
        <f>Balans!C33/Balans!C$47</f>
        <v>0</v>
      </c>
      <c r="D33" s="35">
        <f>Balans!D33/Balans!D$47</f>
        <v>0</v>
      </c>
      <c r="E33" s="35">
        <f>Balans!E33/Balans!E$47</f>
        <v>0</v>
      </c>
    </row>
    <row r="34" spans="1:5">
      <c r="A34" s="12" t="s">
        <v>41</v>
      </c>
      <c r="B34" s="20">
        <v>33</v>
      </c>
      <c r="C34" s="35">
        <f>Balans!C34/Balans!C$47</f>
        <v>0</v>
      </c>
      <c r="D34" s="35">
        <f>Balans!D34/Balans!D$47</f>
        <v>0</v>
      </c>
      <c r="E34" s="35">
        <f>Balans!E34/Balans!E$47</f>
        <v>0</v>
      </c>
    </row>
    <row r="35" spans="1:5">
      <c r="A35" s="12" t="s">
        <v>42</v>
      </c>
      <c r="B35" s="20">
        <v>34</v>
      </c>
      <c r="C35" s="35">
        <f>Balans!C35/Balans!C$47</f>
        <v>0</v>
      </c>
      <c r="D35" s="35">
        <f>Balans!D35/Balans!D$47</f>
        <v>0</v>
      </c>
      <c r="E35" s="35">
        <f>Balans!E35/Balans!E$47</f>
        <v>0</v>
      </c>
    </row>
    <row r="36" spans="1:5">
      <c r="A36" s="12" t="s">
        <v>43</v>
      </c>
      <c r="B36" s="20">
        <v>35</v>
      </c>
      <c r="C36" s="35">
        <f>Balans!C36/Balans!C$47</f>
        <v>0</v>
      </c>
      <c r="D36" s="35">
        <f>Balans!D36/Balans!D$47</f>
        <v>0</v>
      </c>
      <c r="E36" s="35">
        <f>Balans!E36/Balans!E$47</f>
        <v>0</v>
      </c>
    </row>
    <row r="37" spans="1:5">
      <c r="A37" s="12" t="s">
        <v>44</v>
      </c>
      <c r="B37" s="20">
        <v>36</v>
      </c>
      <c r="C37" s="35">
        <f>Balans!C37/Balans!C$47</f>
        <v>0</v>
      </c>
      <c r="D37" s="35">
        <f>Balans!D37/Balans!D$47</f>
        <v>0</v>
      </c>
      <c r="E37" s="35">
        <f>Balans!E37/Balans!E$47</f>
        <v>0</v>
      </c>
    </row>
    <row r="38" spans="1:5">
      <c r="A38" s="12" t="s">
        <v>45</v>
      </c>
      <c r="B38" s="20">
        <v>37</v>
      </c>
      <c r="C38" s="35">
        <f>Balans!C38/Balans!C$47</f>
        <v>0</v>
      </c>
      <c r="D38" s="35">
        <f>Balans!D38/Balans!D$47</f>
        <v>0</v>
      </c>
      <c r="E38" s="35">
        <f>Balans!E38/Balans!E$47</f>
        <v>0</v>
      </c>
    </row>
    <row r="39" spans="1:5">
      <c r="A39" s="12" t="s">
        <v>46</v>
      </c>
      <c r="B39" s="12" t="s">
        <v>47</v>
      </c>
      <c r="C39" s="35">
        <f>Balans!C39/Balans!C$47</f>
        <v>0.50944049316378082</v>
      </c>
      <c r="D39" s="35">
        <f>Balans!D39/Balans!D$47</f>
        <v>0.46865830570477118</v>
      </c>
      <c r="E39" s="35">
        <f>Balans!E39/Balans!E$47</f>
        <v>0.51365710471208981</v>
      </c>
    </row>
    <row r="40" spans="1:5">
      <c r="A40" s="12" t="s">
        <v>33</v>
      </c>
      <c r="B40" s="20">
        <v>40</v>
      </c>
      <c r="C40" s="35">
        <f>Balans!C40/Balans!C$47</f>
        <v>3.3272255599784258E-2</v>
      </c>
      <c r="D40" s="35">
        <f>Balans!D40/Balans!D$47</f>
        <v>1.0473195254668449E-2</v>
      </c>
      <c r="E40" s="35">
        <f>Balans!E40/Balans!E$47</f>
        <v>5.6369911797547892E-3</v>
      </c>
    </row>
    <row r="41" spans="1:5">
      <c r="A41" s="12" t="s">
        <v>34</v>
      </c>
      <c r="B41" s="20">
        <v>41</v>
      </c>
      <c r="C41" s="35">
        <f>Balans!C41/Balans!C$47</f>
        <v>0.47616823756399657</v>
      </c>
      <c r="D41" s="35">
        <f>Balans!D41/Balans!D$47</f>
        <v>0.45818511045010274</v>
      </c>
      <c r="E41" s="35">
        <f>Balans!E41/Balans!E$47</f>
        <v>0.508020113532335</v>
      </c>
    </row>
    <row r="42" spans="1:5">
      <c r="A42" s="12" t="s">
        <v>48</v>
      </c>
      <c r="B42" s="12" t="s">
        <v>49</v>
      </c>
      <c r="C42" s="35">
        <f>Balans!C42/Balans!C$47</f>
        <v>0</v>
      </c>
      <c r="D42" s="35">
        <f>Balans!D42/Balans!D$47</f>
        <v>0</v>
      </c>
      <c r="E42" s="35">
        <f>Balans!E42/Balans!E$47</f>
        <v>0</v>
      </c>
    </row>
    <row r="43" spans="1:5">
      <c r="A43" s="12" t="s">
        <v>50</v>
      </c>
      <c r="B43" s="20">
        <v>50</v>
      </c>
      <c r="C43" s="35">
        <f>Balans!C43/Balans!C$47</f>
        <v>0</v>
      </c>
      <c r="D43" s="35">
        <f>Balans!D43/Balans!D$47</f>
        <v>0</v>
      </c>
      <c r="E43" s="35">
        <f>Balans!E43/Balans!E$47</f>
        <v>0</v>
      </c>
    </row>
    <row r="44" spans="1:5">
      <c r="A44" s="12" t="s">
        <v>51</v>
      </c>
      <c r="B44" s="12" t="s">
        <v>52</v>
      </c>
      <c r="C44" s="35">
        <f>Balans!C44/Balans!C$47</f>
        <v>0</v>
      </c>
      <c r="D44" s="35">
        <f>Balans!D44/Balans!D$47</f>
        <v>0</v>
      </c>
      <c r="E44" s="35">
        <f>Balans!E44/Balans!E$47</f>
        <v>0</v>
      </c>
    </row>
    <row r="45" spans="1:5">
      <c r="A45" s="12" t="s">
        <v>53</v>
      </c>
      <c r="B45" s="12" t="s">
        <v>54</v>
      </c>
      <c r="C45" s="35">
        <f>Balans!C45/Balans!C$47</f>
        <v>3.7609049394213272E-2</v>
      </c>
      <c r="D45" s="35">
        <f>Balans!D45/Balans!D$47</f>
        <v>9.7155403560281586E-2</v>
      </c>
      <c r="E45" s="35">
        <f>Balans!E45/Balans!E$47</f>
        <v>7.32392276875026E-2</v>
      </c>
    </row>
    <row r="46" spans="1:5">
      <c r="A46" s="12" t="s">
        <v>55</v>
      </c>
      <c r="B46" s="12" t="s">
        <v>56</v>
      </c>
      <c r="C46" s="35">
        <f>Balans!C46/Balans!C$47</f>
        <v>1.6361873209218249E-2</v>
      </c>
      <c r="D46" s="35">
        <f>Balans!D46/Balans!D$47</f>
        <v>2.0743872690517952E-2</v>
      </c>
      <c r="E46" s="35">
        <f>Balans!E46/Balans!E$47</f>
        <v>2.9115648746765182E-2</v>
      </c>
    </row>
    <row r="47" spans="1:5">
      <c r="A47" s="16" t="s">
        <v>57</v>
      </c>
      <c r="B47" s="16" t="s">
        <v>58</v>
      </c>
      <c r="C47" s="28">
        <f>Balans!C47/Balans!C$47</f>
        <v>1</v>
      </c>
      <c r="D47" s="28">
        <f>Balans!D47/Balans!D$47</f>
        <v>1</v>
      </c>
      <c r="E47" s="28">
        <f>Balans!E47/Balans!E$47</f>
        <v>1</v>
      </c>
    </row>
    <row r="48" spans="1:5">
      <c r="A48" s="19"/>
      <c r="B48" s="19"/>
      <c r="C48" s="35">
        <f>Balans!C48/Balans!C$47</f>
        <v>0</v>
      </c>
      <c r="D48" s="35">
        <f>Balans!D48/Balans!D$47</f>
        <v>0</v>
      </c>
      <c r="E48" s="35">
        <f>Balans!E48/Balans!E$47</f>
        <v>0</v>
      </c>
    </row>
    <row r="49" spans="1:5">
      <c r="A49" s="19"/>
      <c r="B49" s="19"/>
      <c r="C49" s="35">
        <f>Balans!C49/Balans!C$47</f>
        <v>0</v>
      </c>
      <c r="D49" s="35">
        <f>Balans!D49/Balans!D$47</f>
        <v>0</v>
      </c>
      <c r="E49" s="35">
        <f>Balans!E49/Balans!E$47</f>
        <v>0</v>
      </c>
    </row>
    <row r="50" spans="1:5">
      <c r="A50" s="19"/>
      <c r="B50" s="19"/>
      <c r="C50" s="35">
        <f>Balans!C50/Balans!C$47</f>
        <v>0</v>
      </c>
      <c r="D50" s="35">
        <f>Balans!D50/Balans!D$47</f>
        <v>0</v>
      </c>
      <c r="E50" s="35">
        <f>Balans!E50/Balans!E$47</f>
        <v>0</v>
      </c>
    </row>
    <row r="51" spans="1:5">
      <c r="A51" s="13" t="s">
        <v>59</v>
      </c>
      <c r="B51" s="12" t="s">
        <v>2</v>
      </c>
      <c r="C51" s="12" t="s">
        <v>204</v>
      </c>
      <c r="D51" s="12" t="s">
        <v>205</v>
      </c>
      <c r="E51" s="12" t="s">
        <v>206</v>
      </c>
    </row>
    <row r="52" spans="1:5">
      <c r="A52" s="17" t="s">
        <v>62</v>
      </c>
      <c r="B52" s="16" t="s">
        <v>63</v>
      </c>
      <c r="C52" s="28">
        <f>Balans!C52/Balans!C$47</f>
        <v>0.19262745054947067</v>
      </c>
      <c r="D52" s="28">
        <f>Balans!D52/Balans!D$47</f>
        <v>0.19068564652668196</v>
      </c>
      <c r="E52" s="28">
        <f>Balans!E52/Balans!E$47</f>
        <v>0.21368646827465193</v>
      </c>
    </row>
    <row r="53" spans="1:5">
      <c r="A53" s="12" t="s">
        <v>64</v>
      </c>
      <c r="B53" s="20">
        <v>10</v>
      </c>
      <c r="C53" s="35">
        <f>Balans!C53/Balans!C$47</f>
        <v>0.21151667825037476</v>
      </c>
      <c r="D53" s="35">
        <f>Balans!D53/Balans!D$47</f>
        <v>0.21166960821507574</v>
      </c>
      <c r="E53" s="35">
        <f>Balans!E53/Balans!E$47</f>
        <v>0.23469208392898691</v>
      </c>
    </row>
    <row r="54" spans="1:5">
      <c r="A54" s="12" t="s">
        <v>65</v>
      </c>
      <c r="B54" s="20">
        <v>100</v>
      </c>
      <c r="C54" s="35">
        <f>Balans!C54/Balans!C$47</f>
        <v>0.21151667825037476</v>
      </c>
      <c r="D54" s="35">
        <f>Balans!D54/Balans!D$47</f>
        <v>0.21166960821507574</v>
      </c>
      <c r="E54" s="35">
        <f>Balans!E54/Balans!E$47</f>
        <v>0.23469208392898691</v>
      </c>
    </row>
    <row r="55" spans="1:5">
      <c r="A55" s="12" t="s">
        <v>66</v>
      </c>
      <c r="B55" s="20">
        <v>101</v>
      </c>
      <c r="C55" s="35">
        <f>Balans!C55/Balans!C$47</f>
        <v>0</v>
      </c>
      <c r="D55" s="35">
        <f>Balans!D55/Balans!D$47</f>
        <v>0</v>
      </c>
      <c r="E55" s="35">
        <f>Balans!E55/Balans!E$47</f>
        <v>0</v>
      </c>
    </row>
    <row r="56" spans="1:5">
      <c r="A56" s="12" t="s">
        <v>67</v>
      </c>
      <c r="B56" s="20">
        <v>11</v>
      </c>
      <c r="C56" s="35">
        <f>Balans!C56/Balans!C$47</f>
        <v>0</v>
      </c>
      <c r="D56" s="35">
        <f>Balans!D56/Balans!D$47</f>
        <v>0</v>
      </c>
      <c r="E56" s="35">
        <f>Balans!E56/Balans!E$47</f>
        <v>0</v>
      </c>
    </row>
    <row r="57" spans="1:5">
      <c r="A57" s="12" t="s">
        <v>68</v>
      </c>
      <c r="B57" s="20">
        <v>12</v>
      </c>
      <c r="C57" s="35">
        <f>Balans!C57/Balans!C$47</f>
        <v>0</v>
      </c>
      <c r="D57" s="35">
        <f>Balans!D57/Balans!D$47</f>
        <v>0</v>
      </c>
      <c r="E57" s="35">
        <f>Balans!E57/Balans!E$47</f>
        <v>0</v>
      </c>
    </row>
    <row r="58" spans="1:5">
      <c r="A58" s="12" t="s">
        <v>69</v>
      </c>
      <c r="B58" s="20">
        <v>13</v>
      </c>
      <c r="C58" s="35">
        <f>Balans!C58/Balans!C$47</f>
        <v>2.8377795542515872E-3</v>
      </c>
      <c r="D58" s="35">
        <f>Balans!D58/Balans!D$47</f>
        <v>2.8398313145697367E-3</v>
      </c>
      <c r="E58" s="35">
        <f>Balans!E58/Balans!E$47</f>
        <v>3.1487086636734123E-3</v>
      </c>
    </row>
    <row r="59" spans="1:5">
      <c r="A59" s="12" t="s">
        <v>70</v>
      </c>
      <c r="B59" s="20">
        <v>130</v>
      </c>
      <c r="C59" s="35">
        <f>Balans!C59/Balans!C$47</f>
        <v>2.8377795542515872E-3</v>
      </c>
      <c r="D59" s="35">
        <f>Balans!D59/Balans!D$47</f>
        <v>2.8398313145697367E-3</v>
      </c>
      <c r="E59" s="35">
        <f>Balans!E59/Balans!E$47</f>
        <v>3.1487086636734123E-3</v>
      </c>
    </row>
    <row r="60" spans="1:5">
      <c r="A60" s="12" t="s">
        <v>71</v>
      </c>
      <c r="B60" s="20">
        <v>131</v>
      </c>
      <c r="C60" s="35">
        <f>Balans!C60/Balans!C$47</f>
        <v>0</v>
      </c>
      <c r="D60" s="35">
        <f>Balans!D60/Balans!D$47</f>
        <v>0</v>
      </c>
      <c r="E60" s="35">
        <f>Balans!E60/Balans!E$47</f>
        <v>0</v>
      </c>
    </row>
    <row r="61" spans="1:5">
      <c r="A61" s="12" t="s">
        <v>72</v>
      </c>
      <c r="B61" s="20">
        <v>1310</v>
      </c>
      <c r="C61" s="35">
        <f>Balans!C61/Balans!C$47</f>
        <v>0</v>
      </c>
      <c r="D61" s="35">
        <f>Balans!D61/Balans!D$47</f>
        <v>0</v>
      </c>
      <c r="E61" s="35">
        <f>Balans!E61/Balans!E$47</f>
        <v>0</v>
      </c>
    </row>
    <row r="62" spans="1:5">
      <c r="A62" s="12" t="s">
        <v>73</v>
      </c>
      <c r="B62" s="20">
        <v>1311</v>
      </c>
      <c r="C62" s="35">
        <f>Balans!C62/Balans!C$47</f>
        <v>0</v>
      </c>
      <c r="D62" s="35">
        <f>Balans!D62/Balans!D$47</f>
        <v>0</v>
      </c>
      <c r="E62" s="35">
        <f>Balans!E62/Balans!E$47</f>
        <v>0</v>
      </c>
    </row>
    <row r="63" spans="1:5">
      <c r="A63" s="12" t="s">
        <v>74</v>
      </c>
      <c r="B63" s="20">
        <v>132</v>
      </c>
      <c r="C63" s="35">
        <f>Balans!C63/Balans!C$47</f>
        <v>0</v>
      </c>
      <c r="D63" s="35">
        <f>Balans!D63/Balans!D$47</f>
        <v>0</v>
      </c>
      <c r="E63" s="35">
        <f>Balans!E63/Balans!E$47</f>
        <v>0</v>
      </c>
    </row>
    <row r="64" spans="1:5">
      <c r="A64" s="12" t="s">
        <v>75</v>
      </c>
      <c r="B64" s="20">
        <v>133</v>
      </c>
      <c r="C64" s="35">
        <f>Balans!C64/Balans!C$47</f>
        <v>0</v>
      </c>
      <c r="D64" s="35">
        <f>Balans!D64/Balans!D$47</f>
        <v>0</v>
      </c>
      <c r="E64" s="35">
        <f>Balans!E64/Balans!E$47</f>
        <v>0</v>
      </c>
    </row>
    <row r="65" spans="1:6">
      <c r="A65" s="12" t="s">
        <v>76</v>
      </c>
      <c r="B65" s="20">
        <v>14</v>
      </c>
      <c r="C65" s="35">
        <f>Balans!C65/Balans!C$47</f>
        <v>-2.1726091547006506E-2</v>
      </c>
      <c r="D65" s="35">
        <f>Balans!D65/Balans!D$47</f>
        <v>-2.3822876632742643E-2</v>
      </c>
      <c r="E65" s="35">
        <f>Balans!E65/Balans!E$47</f>
        <v>-2.4154324318008399E-2</v>
      </c>
      <c r="F65" s="34"/>
    </row>
    <row r="66" spans="1:6">
      <c r="A66" s="12" t="s">
        <v>77</v>
      </c>
      <c r="B66" s="20">
        <v>15</v>
      </c>
      <c r="C66" s="35">
        <f>Balans!C66/Balans!C$47</f>
        <v>0</v>
      </c>
      <c r="D66" s="35">
        <f>Balans!D66/Balans!D$47</f>
        <v>0</v>
      </c>
      <c r="E66" s="35">
        <f>Balans!E66/Balans!E$47</f>
        <v>0</v>
      </c>
    </row>
    <row r="67" spans="1:6">
      <c r="A67" s="16" t="s">
        <v>78</v>
      </c>
      <c r="B67" s="24">
        <v>16</v>
      </c>
      <c r="C67" s="28">
        <f>Balans!C67/Balans!C$47</f>
        <v>0</v>
      </c>
      <c r="D67" s="28">
        <f>Balans!D67/Balans!D$47</f>
        <v>0</v>
      </c>
      <c r="E67" s="28">
        <f>Balans!E67/Balans!E$47</f>
        <v>0</v>
      </c>
    </row>
    <row r="68" spans="1:6">
      <c r="A68" s="12" t="s">
        <v>79</v>
      </c>
      <c r="B68" s="12" t="s">
        <v>80</v>
      </c>
      <c r="C68" s="35">
        <f>Balans!C68/Balans!C$47</f>
        <v>0</v>
      </c>
      <c r="D68" s="35">
        <f>Balans!D68/Balans!D$47</f>
        <v>0</v>
      </c>
      <c r="E68" s="35">
        <f>Balans!E68/Balans!E$47</f>
        <v>0</v>
      </c>
    </row>
    <row r="69" spans="1:6">
      <c r="A69" s="12" t="s">
        <v>81</v>
      </c>
      <c r="B69" s="20">
        <v>160</v>
      </c>
      <c r="C69" s="35">
        <f>Balans!C69/Balans!C$47</f>
        <v>0</v>
      </c>
      <c r="D69" s="35">
        <f>Balans!D69/Balans!D$47</f>
        <v>0</v>
      </c>
      <c r="E69" s="35">
        <f>Balans!E69/Balans!E$47</f>
        <v>0</v>
      </c>
    </row>
    <row r="70" spans="1:6">
      <c r="A70" s="12" t="s">
        <v>82</v>
      </c>
      <c r="B70" s="20">
        <v>161</v>
      </c>
      <c r="C70" s="35">
        <f>Balans!C70/Balans!C$47</f>
        <v>0</v>
      </c>
      <c r="D70" s="35">
        <f>Balans!D70/Balans!D$47</f>
        <v>0</v>
      </c>
      <c r="E70" s="35">
        <f>Balans!E70/Balans!E$47</f>
        <v>0</v>
      </c>
    </row>
    <row r="71" spans="1:6">
      <c r="A71" s="12" t="s">
        <v>83</v>
      </c>
      <c r="B71" s="20">
        <v>162</v>
      </c>
      <c r="C71" s="35">
        <f>Balans!C71/Balans!C$47</f>
        <v>0</v>
      </c>
      <c r="D71" s="35">
        <f>Balans!D71/Balans!D$47</f>
        <v>0</v>
      </c>
      <c r="E71" s="35">
        <f>Balans!E71/Balans!E$47</f>
        <v>0</v>
      </c>
    </row>
    <row r="72" spans="1:6">
      <c r="A72" s="12" t="s">
        <v>84</v>
      </c>
      <c r="B72" s="12" t="s">
        <v>85</v>
      </c>
      <c r="C72" s="35">
        <f>Balans!C72/Balans!C$47</f>
        <v>0</v>
      </c>
      <c r="D72" s="35">
        <f>Balans!D72/Balans!D$47</f>
        <v>0</v>
      </c>
      <c r="E72" s="35">
        <f>Balans!E72/Balans!E$47</f>
        <v>0</v>
      </c>
    </row>
    <row r="73" spans="1:6">
      <c r="A73" s="12" t="s">
        <v>86</v>
      </c>
      <c r="B73" s="20">
        <v>168</v>
      </c>
      <c r="C73" s="35">
        <f>Balans!C73/Balans!C$47</f>
        <v>0</v>
      </c>
      <c r="D73" s="35">
        <f>Balans!D73/Balans!D$47</f>
        <v>0</v>
      </c>
      <c r="E73" s="35">
        <f>Balans!E73/Balans!E$47</f>
        <v>0</v>
      </c>
    </row>
    <row r="74" spans="1:6">
      <c r="A74" s="17" t="s">
        <v>87</v>
      </c>
      <c r="B74" s="16" t="s">
        <v>88</v>
      </c>
      <c r="C74" s="28">
        <f>Balans!C74/Balans!C$47</f>
        <v>0.80737254945052928</v>
      </c>
      <c r="D74" s="28">
        <f>Balans!D74/Balans!D$47</f>
        <v>0.80931526984353896</v>
      </c>
      <c r="E74" s="28">
        <f>Balans!E74/Balans!E$47</f>
        <v>0.78631353172534812</v>
      </c>
    </row>
    <row r="75" spans="1:6">
      <c r="A75" s="12" t="s">
        <v>89</v>
      </c>
      <c r="B75" s="20">
        <v>17</v>
      </c>
      <c r="C75" s="35">
        <f>Balans!C75/Balans!C$47</f>
        <v>0.18903238035586251</v>
      </c>
      <c r="D75" s="35">
        <f>Balans!D75/Balans!D$47</f>
        <v>0.18417391973696509</v>
      </c>
      <c r="E75" s="35">
        <f>Balans!E75/Balans!E$47</f>
        <v>0.14602123727282609</v>
      </c>
    </row>
    <row r="76" spans="1:6">
      <c r="A76" s="12" t="s">
        <v>90</v>
      </c>
      <c r="B76" s="12" t="s">
        <v>91</v>
      </c>
      <c r="C76" s="35">
        <f>Balans!C76/Balans!C$47</f>
        <v>0.18904153743735411</v>
      </c>
      <c r="D76" s="35">
        <f>Balans!D76/Balans!D$47</f>
        <v>0.18417391973696509</v>
      </c>
      <c r="E76" s="35">
        <f>Balans!E76/Balans!E$47</f>
        <v>0.14602123727282609</v>
      </c>
    </row>
    <row r="77" spans="1:6">
      <c r="A77" s="12" t="s">
        <v>92</v>
      </c>
      <c r="B77" s="20">
        <v>170</v>
      </c>
      <c r="C77" s="35">
        <f>Balans!C77/Balans!C$47</f>
        <v>0</v>
      </c>
      <c r="D77" s="35">
        <f>Balans!D77/Balans!D$47</f>
        <v>0</v>
      </c>
      <c r="E77" s="35">
        <f>Balans!E77/Balans!E$47</f>
        <v>0</v>
      </c>
    </row>
    <row r="78" spans="1:6">
      <c r="A78" s="12" t="s">
        <v>93</v>
      </c>
      <c r="B78" s="20">
        <v>171</v>
      </c>
      <c r="C78" s="35">
        <f>Balans!C78/Balans!C$47</f>
        <v>0</v>
      </c>
      <c r="D78" s="35">
        <f>Balans!D78/Balans!D$47</f>
        <v>0</v>
      </c>
      <c r="E78" s="35">
        <f>Balans!E78/Balans!E$47</f>
        <v>0</v>
      </c>
    </row>
    <row r="79" spans="1:6">
      <c r="A79" s="12" t="s">
        <v>94</v>
      </c>
      <c r="B79" s="20">
        <v>172</v>
      </c>
      <c r="C79" s="35">
        <f>Balans!C79/Balans!C$47</f>
        <v>0.18904153743735411</v>
      </c>
      <c r="D79" s="35">
        <f>Balans!D79/Balans!D$47</f>
        <v>0.18417391973696509</v>
      </c>
      <c r="E79" s="35">
        <f>Balans!E79/Balans!E$47</f>
        <v>0.14602123727282609</v>
      </c>
    </row>
    <row r="80" spans="1:6">
      <c r="A80" s="12" t="s">
        <v>95</v>
      </c>
      <c r="B80" s="20">
        <v>173</v>
      </c>
      <c r="C80" s="35">
        <f>Balans!C80/Balans!C$47</f>
        <v>0</v>
      </c>
      <c r="D80" s="35">
        <f>Balans!D80/Balans!D$47</f>
        <v>0</v>
      </c>
      <c r="E80" s="35">
        <f>Balans!E80/Balans!E$47</f>
        <v>0</v>
      </c>
    </row>
    <row r="81" spans="1:5">
      <c r="A81" s="12" t="s">
        <v>96</v>
      </c>
      <c r="B81" s="20">
        <v>174</v>
      </c>
      <c r="C81" s="35">
        <f>Balans!C81/Balans!C$47</f>
        <v>0</v>
      </c>
      <c r="D81" s="35">
        <f>Balans!D81/Balans!D$47</f>
        <v>0</v>
      </c>
      <c r="E81" s="35">
        <f>Balans!E81/Balans!E$47</f>
        <v>0</v>
      </c>
    </row>
    <row r="82" spans="1:5">
      <c r="A82" s="12" t="s">
        <v>97</v>
      </c>
      <c r="B82" s="20">
        <v>175</v>
      </c>
      <c r="C82" s="35">
        <f>Balans!C82/Balans!C$47</f>
        <v>0</v>
      </c>
      <c r="D82" s="35">
        <f>Balans!D82/Balans!D$47</f>
        <v>0</v>
      </c>
      <c r="E82" s="35">
        <f>Balans!E82/Balans!E$47</f>
        <v>0</v>
      </c>
    </row>
    <row r="83" spans="1:5">
      <c r="A83" s="12" t="s">
        <v>98</v>
      </c>
      <c r="B83" s="20">
        <v>1750</v>
      </c>
      <c r="C83" s="35">
        <f>Balans!C83/Balans!C$47</f>
        <v>0</v>
      </c>
      <c r="D83" s="35">
        <f>Balans!D83/Balans!D$47</f>
        <v>0</v>
      </c>
      <c r="E83" s="35">
        <f>Balans!E83/Balans!E$47</f>
        <v>0</v>
      </c>
    </row>
    <row r="84" spans="1:5">
      <c r="A84" s="12" t="s">
        <v>99</v>
      </c>
      <c r="B84" s="20">
        <v>1751</v>
      </c>
      <c r="C84" s="35">
        <f>Balans!C84/Balans!C$47</f>
        <v>0</v>
      </c>
      <c r="D84" s="35">
        <f>Balans!D84/Balans!D$47</f>
        <v>0</v>
      </c>
      <c r="E84" s="35">
        <f>Balans!E84/Balans!E$47</f>
        <v>0</v>
      </c>
    </row>
    <row r="85" spans="1:5">
      <c r="A85" s="12" t="s">
        <v>100</v>
      </c>
      <c r="B85" s="20">
        <v>176</v>
      </c>
      <c r="C85" s="35">
        <f>Balans!C85/Balans!C$47</f>
        <v>0</v>
      </c>
      <c r="D85" s="35">
        <f>Balans!D85/Balans!D$47</f>
        <v>0</v>
      </c>
      <c r="E85" s="35">
        <f>Balans!E85/Balans!E$47</f>
        <v>0</v>
      </c>
    </row>
    <row r="86" spans="1:5">
      <c r="A86" s="12" t="s">
        <v>101</v>
      </c>
      <c r="B86" s="12" t="s">
        <v>102</v>
      </c>
      <c r="C86" s="35">
        <f>Balans!C86/Balans!C$47</f>
        <v>0</v>
      </c>
      <c r="D86" s="35">
        <f>Balans!D86/Balans!D$47</f>
        <v>0</v>
      </c>
      <c r="E86" s="35">
        <f>Balans!E86/Balans!E$47</f>
        <v>0</v>
      </c>
    </row>
    <row r="87" spans="1:5">
      <c r="A87" s="12" t="s">
        <v>103</v>
      </c>
      <c r="B87" s="12" t="s">
        <v>104</v>
      </c>
      <c r="C87" s="35">
        <f>Balans!C87/Balans!C$47</f>
        <v>0.61834016909466682</v>
      </c>
      <c r="D87" s="35">
        <f>Balans!D87/Balans!D$47</f>
        <v>0.6251413501065739</v>
      </c>
      <c r="E87" s="35">
        <f>Balans!E87/Balans!E$47</f>
        <v>0.64029127841229494</v>
      </c>
    </row>
    <row r="88" spans="1:5">
      <c r="A88" s="12" t="s">
        <v>105</v>
      </c>
      <c r="B88" s="20">
        <v>42</v>
      </c>
      <c r="C88" s="35">
        <f>Balans!C88/Balans!C$47</f>
        <v>4.6129713722161327E-2</v>
      </c>
      <c r="D88" s="35">
        <f>Balans!D88/Balans!D$47</f>
        <v>5.1182025947939178E-2</v>
      </c>
      <c r="E88" s="35">
        <f>Balans!E88/Balans!E$47</f>
        <v>5.8184559643085387E-2</v>
      </c>
    </row>
    <row r="89" spans="1:5">
      <c r="A89" s="12" t="s">
        <v>90</v>
      </c>
      <c r="B89" s="20">
        <v>43</v>
      </c>
      <c r="C89" s="35">
        <f>Balans!C89/Balans!C$47</f>
        <v>0.45785407458076594</v>
      </c>
      <c r="D89" s="35">
        <f>Balans!D89/Balans!D$47</f>
        <v>0.45818511045010274</v>
      </c>
      <c r="E89" s="35">
        <f>Balans!E89/Balans!E$47</f>
        <v>0.45721810217910147</v>
      </c>
    </row>
    <row r="90" spans="1:5">
      <c r="A90" s="12" t="s">
        <v>95</v>
      </c>
      <c r="B90" s="12" t="s">
        <v>106</v>
      </c>
      <c r="C90" s="35">
        <f>Balans!C90/Balans!C$47</f>
        <v>0.45785407458076594</v>
      </c>
      <c r="D90" s="35">
        <f>Balans!D90/Balans!D$47</f>
        <v>0.45818511045010274</v>
      </c>
      <c r="E90" s="35">
        <f>Balans!E90/Balans!E$47</f>
        <v>0.45721810217910147</v>
      </c>
    </row>
    <row r="91" spans="1:5">
      <c r="A91" s="12" t="s">
        <v>96</v>
      </c>
      <c r="B91" s="20">
        <v>439</v>
      </c>
      <c r="C91" s="35">
        <f>Balans!C91/Balans!C$47</f>
        <v>0</v>
      </c>
      <c r="D91" s="35">
        <f>Balans!D91/Balans!D$47</f>
        <v>0</v>
      </c>
      <c r="E91" s="35">
        <f>Balans!E91/Balans!E$47</f>
        <v>0</v>
      </c>
    </row>
    <row r="92" spans="1:5">
      <c r="A92" s="12" t="s">
        <v>97</v>
      </c>
      <c r="B92" s="20">
        <v>44</v>
      </c>
      <c r="C92" s="35">
        <f>Balans!C92/Balans!C$47</f>
        <v>1.3403220179277342E-2</v>
      </c>
      <c r="D92" s="35">
        <f>Balans!D92/Balans!D$47</f>
        <v>1.1319004968559337E-2</v>
      </c>
      <c r="E92" s="35">
        <f>Balans!E92/Balans!E$47</f>
        <v>6.4620158441313011E-3</v>
      </c>
    </row>
    <row r="93" spans="1:5">
      <c r="A93" s="12" t="s">
        <v>98</v>
      </c>
      <c r="B93" s="12" t="s">
        <v>107</v>
      </c>
      <c r="C93" s="35">
        <f>Balans!C93/Balans!C$47</f>
        <v>1.3403220179277342E-2</v>
      </c>
      <c r="D93" s="35">
        <f>Balans!D93/Balans!D$47</f>
        <v>1.1319004968559337E-2</v>
      </c>
      <c r="E93" s="35">
        <f>Balans!E93/Balans!E$47</f>
        <v>6.4620158441313011E-3</v>
      </c>
    </row>
    <row r="94" spans="1:5">
      <c r="A94" s="12" t="s">
        <v>99</v>
      </c>
      <c r="B94" s="20">
        <v>441</v>
      </c>
      <c r="C94" s="35">
        <f>Balans!C94/Balans!C$47</f>
        <v>0</v>
      </c>
      <c r="D94" s="35">
        <f>Balans!D94/Balans!D$47</f>
        <v>0</v>
      </c>
      <c r="E94" s="35">
        <f>Balans!E94/Balans!E$47</f>
        <v>0</v>
      </c>
    </row>
    <row r="95" spans="1:5">
      <c r="A95" s="12" t="s">
        <v>100</v>
      </c>
      <c r="B95" s="20">
        <v>46</v>
      </c>
      <c r="C95" s="35">
        <f>Balans!C95/Balans!C$47</f>
        <v>0</v>
      </c>
      <c r="D95" s="35">
        <f>Balans!D95/Balans!D$47</f>
        <v>0</v>
      </c>
      <c r="E95" s="35">
        <f>Balans!E95/Balans!E$47</f>
        <v>0</v>
      </c>
    </row>
    <row r="96" spans="1:5">
      <c r="A96" s="12" t="s">
        <v>108</v>
      </c>
      <c r="B96" s="12"/>
      <c r="C96" s="35">
        <f>Balans!C96/Balans!C$47</f>
        <v>0</v>
      </c>
      <c r="D96" s="35">
        <f>Balans!D96/Balans!D$47</f>
        <v>0</v>
      </c>
      <c r="E96" s="35">
        <f>Balans!E96/Balans!E$47</f>
        <v>0</v>
      </c>
    </row>
    <row r="97" spans="1:5">
      <c r="A97" s="12" t="s">
        <v>109</v>
      </c>
      <c r="B97" s="20">
        <v>45</v>
      </c>
      <c r="C97" s="35">
        <f>Balans!C97/Balans!C$47</f>
        <v>1.6446118358941111E-3</v>
      </c>
      <c r="D97" s="35">
        <f>Balans!D97/Balans!D$47</f>
        <v>4.7999472170752759E-3</v>
      </c>
      <c r="E97" s="35">
        <f>Balans!E97/Balans!E$47</f>
        <v>6.612389797736872E-3</v>
      </c>
    </row>
    <row r="98" spans="1:5">
      <c r="A98" s="12" t="s">
        <v>110</v>
      </c>
      <c r="B98" s="12" t="s">
        <v>111</v>
      </c>
      <c r="C98" s="35">
        <f>Balans!C98/Balans!C$47</f>
        <v>1.6446118358941111E-3</v>
      </c>
      <c r="D98" s="35">
        <f>Balans!D98/Balans!D$47</f>
        <v>4.7999472170752759E-3</v>
      </c>
      <c r="E98" s="35">
        <f>Balans!E98/Balans!E$47</f>
        <v>6.612389797736872E-3</v>
      </c>
    </row>
    <row r="99" spans="1:5">
      <c r="A99" s="12" t="s">
        <v>112</v>
      </c>
      <c r="B99" s="12" t="s">
        <v>113</v>
      </c>
      <c r="C99" s="35">
        <f>Balans!C99/Balans!C$47</f>
        <v>0</v>
      </c>
      <c r="D99" s="35">
        <f>Balans!D99/Balans!D$47</f>
        <v>0</v>
      </c>
      <c r="E99" s="35">
        <f>Balans!E99/Balans!E$47</f>
        <v>0</v>
      </c>
    </row>
    <row r="100" spans="1:5">
      <c r="A100" s="12" t="s">
        <v>101</v>
      </c>
      <c r="B100" s="12" t="s">
        <v>114</v>
      </c>
      <c r="C100" s="35">
        <f>Balans!C100/Balans!C$47</f>
        <v>9.9308548776568126E-2</v>
      </c>
      <c r="D100" s="35">
        <f>Balans!D100/Balans!D$47</f>
        <v>9.9380350456627284E-2</v>
      </c>
      <c r="E100" s="35">
        <f>Balans!E100/Balans!E$47</f>
        <v>0.11120560285222812</v>
      </c>
    </row>
    <row r="101" spans="1:5">
      <c r="A101" s="12" t="s">
        <v>55</v>
      </c>
      <c r="B101" s="12" t="s">
        <v>115</v>
      </c>
      <c r="C101" s="35">
        <f>Balans!C101/Balans!C$47</f>
        <v>0</v>
      </c>
      <c r="D101" s="35">
        <f>Balans!D101/Balans!D$47</f>
        <v>0</v>
      </c>
      <c r="E101" s="35">
        <f>Balans!E101/Balans!E$47</f>
        <v>0</v>
      </c>
    </row>
    <row r="102" spans="1:5">
      <c r="A102" s="16" t="s">
        <v>116</v>
      </c>
      <c r="B102" s="16" t="s">
        <v>117</v>
      </c>
      <c r="C102" s="28">
        <f>Balans!C102/Balans!C$47</f>
        <v>1</v>
      </c>
      <c r="D102" s="28">
        <f>Balans!D102/Balans!D$47</f>
        <v>1.0000009163702208</v>
      </c>
      <c r="E102" s="28">
        <f>Balans!E102/Balans!E$47</f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0"/>
  <sheetViews>
    <sheetView workbookViewId="0">
      <selection activeCell="C9" sqref="C9"/>
    </sheetView>
  </sheetViews>
  <sheetFormatPr defaultRowHeight="15"/>
  <cols>
    <col min="1" max="1" width="48.7109375" bestFit="1" customWidth="1"/>
    <col min="3" max="3" width="16.85546875" bestFit="1" customWidth="1"/>
    <col min="4" max="4" width="16.42578125" customWidth="1"/>
    <col min="5" max="5" width="18" customWidth="1"/>
  </cols>
  <sheetData>
    <row r="1" spans="1:5">
      <c r="A1" s="6" t="s">
        <v>126</v>
      </c>
      <c r="B1" s="6"/>
    </row>
    <row r="2" spans="1:5">
      <c r="A2" s="7"/>
      <c r="B2" s="7" t="s">
        <v>119</v>
      </c>
      <c r="C2" s="53" t="s">
        <v>3</v>
      </c>
      <c r="D2" s="53" t="s">
        <v>4</v>
      </c>
      <c r="E2" s="54" t="s">
        <v>5</v>
      </c>
    </row>
    <row r="3" spans="1:5">
      <c r="A3" s="55" t="s">
        <v>127</v>
      </c>
      <c r="B3" s="55" t="s">
        <v>189</v>
      </c>
      <c r="C3" s="57">
        <f>Resultatenrek!C3/Resultatenrek!C$3</f>
        <v>1</v>
      </c>
      <c r="D3" s="57">
        <f>Resultatenrek!D3/Resultatenrek!D$3</f>
        <v>1</v>
      </c>
      <c r="E3" s="57">
        <f>Resultatenrek!E3/Resultatenrek!E$3</f>
        <v>1</v>
      </c>
    </row>
    <row r="4" spans="1:5">
      <c r="A4" s="20" t="s">
        <v>128</v>
      </c>
      <c r="B4" s="20">
        <v>70</v>
      </c>
      <c r="C4" s="57">
        <f>Resultatenrek!C4/Resultatenrek!C$3</f>
        <v>1</v>
      </c>
      <c r="D4" s="57">
        <f>Resultatenrek!D4/Resultatenrek!D$3</f>
        <v>1</v>
      </c>
      <c r="E4" s="57">
        <f>Resultatenrek!E4/Resultatenrek!E$3</f>
        <v>1</v>
      </c>
    </row>
    <row r="5" spans="1:5">
      <c r="A5" s="20" t="s">
        <v>129</v>
      </c>
      <c r="B5" s="20">
        <v>71</v>
      </c>
      <c r="C5" s="57">
        <f>Resultatenrek!C5/Resultatenrek!C$3</f>
        <v>0</v>
      </c>
      <c r="D5" s="57">
        <f>Resultatenrek!D5/Resultatenrek!D$3</f>
        <v>0</v>
      </c>
      <c r="E5" s="57">
        <f>Resultatenrek!E5/Resultatenrek!E$3</f>
        <v>0</v>
      </c>
    </row>
    <row r="6" spans="1:5">
      <c r="A6" s="20" t="s">
        <v>130</v>
      </c>
      <c r="B6" s="20">
        <v>72</v>
      </c>
      <c r="C6" s="57">
        <f>Resultatenrek!C6/Resultatenrek!C$3</f>
        <v>0</v>
      </c>
      <c r="D6" s="57">
        <f>Resultatenrek!D6/Resultatenrek!D$3</f>
        <v>0</v>
      </c>
      <c r="E6" s="57">
        <f>Resultatenrek!E6/Resultatenrek!E$3</f>
        <v>0</v>
      </c>
    </row>
    <row r="7" spans="1:5">
      <c r="A7" s="20" t="s">
        <v>131</v>
      </c>
      <c r="B7" s="20">
        <v>74</v>
      </c>
      <c r="C7" s="57">
        <f>Resultatenrek!C7/Resultatenrek!C$3</f>
        <v>0</v>
      </c>
      <c r="D7" s="57">
        <f>Resultatenrek!D7/Resultatenrek!D$3</f>
        <v>0</v>
      </c>
      <c r="E7" s="57">
        <f>Resultatenrek!E7/Resultatenrek!E$3</f>
        <v>0</v>
      </c>
    </row>
    <row r="8" spans="1:5">
      <c r="A8" s="20" t="s">
        <v>187</v>
      </c>
      <c r="B8" s="20" t="s">
        <v>188</v>
      </c>
      <c r="C8" s="57">
        <f>Resultatenrek!C8/Resultatenrek!C$3</f>
        <v>0</v>
      </c>
      <c r="D8" s="57">
        <f>Resultatenrek!D8/Resultatenrek!D$3</f>
        <v>0</v>
      </c>
      <c r="E8" s="57">
        <f>Resultatenrek!E8/Resultatenrek!E$3</f>
        <v>5.1040795465105475E-2</v>
      </c>
    </row>
    <row r="9" spans="1:5">
      <c r="A9" s="55" t="s">
        <v>132</v>
      </c>
      <c r="B9" s="55" t="s">
        <v>190</v>
      </c>
      <c r="C9" s="57">
        <f>Resultatenrek!C9/Resultatenrek!C$3</f>
        <v>0.11352972848242443</v>
      </c>
      <c r="D9" s="57">
        <f>Resultatenrek!D9/Resultatenrek!D$3</f>
        <v>0.92239085089549022</v>
      </c>
      <c r="E9" s="57">
        <f>Resultatenrek!E9/Resultatenrek!E$3</f>
        <v>0.90688597713967101</v>
      </c>
    </row>
    <row r="10" spans="1:5">
      <c r="A10" s="20" t="s">
        <v>133</v>
      </c>
      <c r="B10" s="20">
        <v>60</v>
      </c>
      <c r="C10" s="57">
        <f>Resultatenrek!C10/Resultatenrek!C$3</f>
        <v>0</v>
      </c>
      <c r="D10" s="57">
        <f>Resultatenrek!D10/Resultatenrek!D$3</f>
        <v>0</v>
      </c>
      <c r="E10" s="57">
        <f>Resultatenrek!E10/Resultatenrek!E$3</f>
        <v>0</v>
      </c>
    </row>
    <row r="11" spans="1:5">
      <c r="A11" s="20" t="s">
        <v>134</v>
      </c>
      <c r="B11" s="20" t="s">
        <v>135</v>
      </c>
      <c r="C11" s="57">
        <f>Resultatenrek!C11/Resultatenrek!C$3</f>
        <v>0</v>
      </c>
      <c r="D11" s="57">
        <f>Resultatenrek!D11/Resultatenrek!D$3</f>
        <v>0</v>
      </c>
      <c r="E11" s="57">
        <f>Resultatenrek!E11/Resultatenrek!E$3</f>
        <v>0</v>
      </c>
    </row>
    <row r="12" spans="1:5">
      <c r="A12" s="20" t="s">
        <v>136</v>
      </c>
      <c r="B12" s="20">
        <v>609</v>
      </c>
      <c r="C12" s="57">
        <f>Resultatenrek!C12/Resultatenrek!C$3</f>
        <v>0</v>
      </c>
      <c r="D12" s="57">
        <f>Resultatenrek!D12/Resultatenrek!D$3</f>
        <v>0</v>
      </c>
      <c r="E12" s="57">
        <f>Resultatenrek!E12/Resultatenrek!E$3</f>
        <v>0</v>
      </c>
    </row>
    <row r="13" spans="1:5">
      <c r="A13" s="20" t="s">
        <v>137</v>
      </c>
      <c r="B13" s="20">
        <v>61</v>
      </c>
      <c r="C13" s="57">
        <f>Resultatenrek!C13/Resultatenrek!C$3</f>
        <v>0</v>
      </c>
      <c r="D13" s="57">
        <f>Resultatenrek!D13/Resultatenrek!D$3</f>
        <v>0</v>
      </c>
      <c r="E13" s="57">
        <f>Resultatenrek!E13/Resultatenrek!E$3</f>
        <v>0</v>
      </c>
    </row>
    <row r="14" spans="1:5">
      <c r="A14" s="20" t="s">
        <v>138</v>
      </c>
      <c r="B14" s="20">
        <v>62</v>
      </c>
      <c r="C14" s="57">
        <f>Resultatenrek!C14/Resultatenrek!C$3</f>
        <v>0</v>
      </c>
      <c r="D14" s="57">
        <f>Resultatenrek!D14/Resultatenrek!D$3</f>
        <v>0</v>
      </c>
      <c r="E14" s="57">
        <f>Resultatenrek!E14/Resultatenrek!E$3</f>
        <v>0</v>
      </c>
    </row>
    <row r="15" spans="1:5">
      <c r="A15" s="20" t="s">
        <v>139</v>
      </c>
      <c r="B15" s="20">
        <v>630</v>
      </c>
      <c r="C15" s="57">
        <f>Resultatenrek!C15/Resultatenrek!C$3</f>
        <v>1.2779786170294594</v>
      </c>
      <c r="D15" s="57">
        <f>Resultatenrek!D15/Resultatenrek!D$3</f>
        <v>0.85360473758661204</v>
      </c>
      <c r="E15" s="57">
        <f>Resultatenrek!E15/Resultatenrek!E$3</f>
        <v>0.84047718613511757</v>
      </c>
    </row>
    <row r="16" spans="1:5">
      <c r="A16" s="20" t="s">
        <v>140</v>
      </c>
      <c r="B16" s="20" t="s">
        <v>141</v>
      </c>
      <c r="C16" s="57">
        <f>Resultatenrek!C16/Resultatenrek!C$3</f>
        <v>-1.2570379201599877</v>
      </c>
      <c r="D16" s="57">
        <f>Resultatenrek!D16/Resultatenrek!D$3</f>
        <v>0</v>
      </c>
      <c r="E16" s="57">
        <f>Resultatenrek!E16/Resultatenrek!E$3</f>
        <v>0</v>
      </c>
    </row>
    <row r="17" spans="1:5" ht="37.5" customHeight="1">
      <c r="A17" s="20" t="s">
        <v>142</v>
      </c>
      <c r="B17" s="20" t="s">
        <v>192</v>
      </c>
      <c r="C17" s="57">
        <f>Resultatenrek!C17/Resultatenrek!C$3</f>
        <v>0</v>
      </c>
      <c r="D17" s="57">
        <f>Resultatenrek!D17/Resultatenrek!D$3</f>
        <v>0</v>
      </c>
      <c r="E17" s="57">
        <f>Resultatenrek!E17/Resultatenrek!E$3</f>
        <v>0</v>
      </c>
    </row>
    <row r="18" spans="1:5" ht="21" customHeight="1">
      <c r="A18" s="20" t="s">
        <v>143</v>
      </c>
      <c r="B18" s="20" t="s">
        <v>144</v>
      </c>
      <c r="C18" s="57">
        <f>Resultatenrek!C18/Resultatenrek!C$3</f>
        <v>9.2589031612952843E-2</v>
      </c>
      <c r="D18" s="57">
        <f>Resultatenrek!D18/Resultatenrek!D$3</f>
        <v>6.8786113308878183E-2</v>
      </c>
      <c r="E18" s="57">
        <f>Resultatenrek!E18/Resultatenrek!E$3</f>
        <v>6.6408791004553477E-2</v>
      </c>
    </row>
    <row r="19" spans="1:5">
      <c r="A19" s="20" t="s">
        <v>191</v>
      </c>
      <c r="B19" s="20" t="s">
        <v>203</v>
      </c>
      <c r="C19" s="57">
        <f>Resultatenrek!C19/Resultatenrek!C$3</f>
        <v>0</v>
      </c>
      <c r="D19" s="57">
        <f>Resultatenrek!D19/Resultatenrek!D$3</f>
        <v>0</v>
      </c>
      <c r="E19" s="57">
        <f>Resultatenrek!E19/Resultatenrek!E$3</f>
        <v>0</v>
      </c>
    </row>
    <row r="20" spans="1:5">
      <c r="A20" s="50" t="s">
        <v>145</v>
      </c>
      <c r="B20" s="52">
        <v>9901</v>
      </c>
      <c r="C20" s="57">
        <f>Resultatenrek!C20/Resultatenrek!C$3</f>
        <v>0.88648950080763023</v>
      </c>
      <c r="D20" s="57">
        <f>Resultatenrek!D20/Resultatenrek!D$3</f>
        <v>7.760914910450982E-2</v>
      </c>
      <c r="E20" s="57">
        <f>Resultatenrek!E20/Resultatenrek!E$3</f>
        <v>9.3114022860328965E-2</v>
      </c>
    </row>
    <row r="21" spans="1:5">
      <c r="A21" s="55" t="s">
        <v>146</v>
      </c>
      <c r="B21" s="55" t="s">
        <v>193</v>
      </c>
      <c r="C21" s="57">
        <f>Resultatenrek!C21/Resultatenrek!C$3</f>
        <v>9.6146450273055912E-5</v>
      </c>
      <c r="D21" s="57">
        <f>Resultatenrek!D21/Resultatenrek!D$3</f>
        <v>2.1578076674099114E-4</v>
      </c>
      <c r="E21" s="57">
        <f>Resultatenrek!E21/Resultatenrek!E$3</f>
        <v>0</v>
      </c>
    </row>
    <row r="22" spans="1:5">
      <c r="A22" s="20" t="s">
        <v>200</v>
      </c>
      <c r="B22" s="20">
        <v>75</v>
      </c>
      <c r="C22" s="57">
        <f>Resultatenrek!C22/Resultatenrek!C$3</f>
        <v>9.6146450273055912E-5</v>
      </c>
      <c r="D22" s="57">
        <f>Resultatenrek!D22/Resultatenrek!D$3</f>
        <v>2.1578076674099114E-4</v>
      </c>
      <c r="E22" s="57">
        <f>Resultatenrek!E22/Resultatenrek!E$3</f>
        <v>0</v>
      </c>
    </row>
    <row r="23" spans="1:5">
      <c r="A23" s="20" t="s">
        <v>147</v>
      </c>
      <c r="B23" s="20">
        <v>750</v>
      </c>
      <c r="C23" s="57">
        <f>Resultatenrek!C23/Resultatenrek!C$3</f>
        <v>0</v>
      </c>
      <c r="D23" s="57">
        <f>Resultatenrek!D23/Resultatenrek!D$3</f>
        <v>0</v>
      </c>
      <c r="E23" s="57">
        <f>Resultatenrek!E23/Resultatenrek!E$3</f>
        <v>0</v>
      </c>
    </row>
    <row r="24" spans="1:5">
      <c r="A24" s="20" t="s">
        <v>148</v>
      </c>
      <c r="B24" s="20">
        <v>751</v>
      </c>
      <c r="C24" s="57">
        <f>Resultatenrek!C24/Resultatenrek!C$3</f>
        <v>0</v>
      </c>
      <c r="D24" s="57">
        <f>Resultatenrek!D24/Resultatenrek!D$3</f>
        <v>0</v>
      </c>
      <c r="E24" s="57">
        <f>Resultatenrek!E24/Resultatenrek!E$3</f>
        <v>0</v>
      </c>
    </row>
    <row r="25" spans="1:5">
      <c r="A25" s="20" t="s">
        <v>149</v>
      </c>
      <c r="B25" s="20" t="s">
        <v>150</v>
      </c>
      <c r="C25" s="57">
        <f>Resultatenrek!C25/Resultatenrek!C$3</f>
        <v>0</v>
      </c>
      <c r="D25" s="57">
        <f>Resultatenrek!D25/Resultatenrek!D$3</f>
        <v>0</v>
      </c>
      <c r="E25" s="57">
        <f>Resultatenrek!E25/Resultatenrek!E$3</f>
        <v>0</v>
      </c>
    </row>
    <row r="26" spans="1:5">
      <c r="A26" s="20" t="s">
        <v>194</v>
      </c>
      <c r="B26" s="20" t="s">
        <v>195</v>
      </c>
      <c r="C26" s="57">
        <f>Resultatenrek!C26/Resultatenrek!C$3</f>
        <v>0</v>
      </c>
      <c r="D26" s="57">
        <f>Resultatenrek!D26/Resultatenrek!D$3</f>
        <v>0</v>
      </c>
      <c r="E26" s="57">
        <f>Resultatenrek!E26/Resultatenrek!E$3</f>
        <v>0</v>
      </c>
    </row>
    <row r="27" spans="1:5" ht="24" customHeight="1">
      <c r="A27" s="55" t="s">
        <v>151</v>
      </c>
      <c r="B27" s="55" t="s">
        <v>196</v>
      </c>
      <c r="C27" s="57">
        <f>Resultatenrek!C27/Resultatenrek!C$3</f>
        <v>0.2690754557341743</v>
      </c>
      <c r="D27" s="57">
        <f>Resultatenrek!D27/Resultatenrek!D$3</f>
        <v>0.10504926994173919</v>
      </c>
      <c r="E27" s="57">
        <f>Resultatenrek!E27/Resultatenrek!E$3</f>
        <v>6.7279992565746682E-2</v>
      </c>
    </row>
    <row r="28" spans="1:5">
      <c r="A28" s="20" t="s">
        <v>197</v>
      </c>
      <c r="B28" s="20">
        <v>65</v>
      </c>
      <c r="C28" s="57">
        <f>Resultatenrek!C28/Resultatenrek!C$3</f>
        <v>0.2690754557341743</v>
      </c>
      <c r="D28" s="57">
        <f>Resultatenrek!D28/Resultatenrek!D$3</f>
        <v>0.10504926994173919</v>
      </c>
      <c r="E28" s="57">
        <f>Resultatenrek!E28/Resultatenrek!E$3</f>
        <v>6.7279992565746682E-2</v>
      </c>
    </row>
    <row r="29" spans="1:5">
      <c r="A29" s="20" t="s">
        <v>152</v>
      </c>
      <c r="B29" s="20">
        <v>650</v>
      </c>
      <c r="C29" s="57">
        <f>Resultatenrek!C29/Resultatenrek!C$3</f>
        <v>0</v>
      </c>
      <c r="D29" s="57">
        <f>Resultatenrek!D29/Resultatenrek!D$3</f>
        <v>0</v>
      </c>
      <c r="E29" s="57">
        <f>Resultatenrek!E29/Resultatenrek!E$3</f>
        <v>0</v>
      </c>
    </row>
    <row r="30" spans="1:5">
      <c r="A30" s="20" t="s">
        <v>153</v>
      </c>
      <c r="B30" s="20">
        <v>651</v>
      </c>
      <c r="C30" s="57">
        <f>Resultatenrek!C30/Resultatenrek!C$3</f>
        <v>0</v>
      </c>
      <c r="D30" s="57">
        <f>Resultatenrek!D30/Resultatenrek!D$3</f>
        <v>0</v>
      </c>
      <c r="E30" s="57">
        <f>Resultatenrek!E30/Resultatenrek!E$3</f>
        <v>0</v>
      </c>
    </row>
    <row r="31" spans="1:5">
      <c r="A31" s="20" t="s">
        <v>154</v>
      </c>
      <c r="B31" s="20" t="s">
        <v>155</v>
      </c>
      <c r="C31" s="57">
        <f>Resultatenrek!C31/Resultatenrek!C$3</f>
        <v>0</v>
      </c>
      <c r="D31" s="57">
        <f>Resultatenrek!D31/Resultatenrek!D$3</f>
        <v>0</v>
      </c>
      <c r="E31" s="57">
        <f>Resultatenrek!E31/Resultatenrek!E$3</f>
        <v>0</v>
      </c>
    </row>
    <row r="32" spans="1:5">
      <c r="A32" s="20" t="s">
        <v>198</v>
      </c>
      <c r="B32" s="20" t="s">
        <v>199</v>
      </c>
      <c r="C32" s="57">
        <f>Resultatenrek!C32/Resultatenrek!C$3</f>
        <v>0</v>
      </c>
      <c r="D32" s="57">
        <f>Resultatenrek!D32/Resultatenrek!D$3</f>
        <v>0</v>
      </c>
      <c r="E32" s="57">
        <f>Resultatenrek!E32/Resultatenrek!E$3</f>
        <v>0</v>
      </c>
    </row>
    <row r="33" spans="1:5" ht="30" customHeight="1">
      <c r="A33" s="56" t="s">
        <v>201</v>
      </c>
      <c r="B33" s="55">
        <v>9903</v>
      </c>
      <c r="C33" s="57">
        <f>Resultatenrek!C33/Resultatenrek!C$3</f>
        <v>0.61751019152372899</v>
      </c>
      <c r="D33" s="57">
        <f>Resultatenrek!D33/Resultatenrek!D$3</f>
        <v>-2.7224340070488382E-2</v>
      </c>
      <c r="E33" s="57">
        <f>Resultatenrek!E33/Resultatenrek!E$3</f>
        <v>2.5834030294582287E-2</v>
      </c>
    </row>
    <row r="34" spans="1:5">
      <c r="A34" s="20" t="s">
        <v>156</v>
      </c>
      <c r="B34" s="20">
        <v>780</v>
      </c>
      <c r="C34" s="57">
        <f>Resultatenrek!C34/Resultatenrek!C$3</f>
        <v>0</v>
      </c>
      <c r="D34" s="57">
        <f>Resultatenrek!D34/Resultatenrek!D$3</f>
        <v>0</v>
      </c>
      <c r="E34" s="57">
        <f>Resultatenrek!E34/Resultatenrek!E$3</f>
        <v>0</v>
      </c>
    </row>
    <row r="35" spans="1:5">
      <c r="A35" s="20" t="s">
        <v>157</v>
      </c>
      <c r="B35" s="20">
        <v>680</v>
      </c>
      <c r="C35" s="57">
        <f>Resultatenrek!C35/Resultatenrek!C$3</f>
        <v>0</v>
      </c>
      <c r="D35" s="57">
        <f>Resultatenrek!D35/Resultatenrek!D$3</f>
        <v>0</v>
      </c>
      <c r="E35" s="57">
        <f>Resultatenrek!E35/Resultatenrek!E$3</f>
        <v>0</v>
      </c>
    </row>
    <row r="36" spans="1:5">
      <c r="A36" s="20" t="s">
        <v>158</v>
      </c>
      <c r="B36" s="20" t="s">
        <v>159</v>
      </c>
      <c r="C36" s="57">
        <f>Resultatenrek!C36/Resultatenrek!C$3</f>
        <v>0</v>
      </c>
      <c r="D36" s="57">
        <f>Resultatenrek!D36/Resultatenrek!D$3</f>
        <v>0</v>
      </c>
      <c r="E36" s="57">
        <f>Resultatenrek!E36/Resultatenrek!E$3</f>
        <v>0</v>
      </c>
    </row>
    <row r="37" spans="1:5">
      <c r="A37" s="20" t="s">
        <v>160</v>
      </c>
      <c r="B37" s="20" t="s">
        <v>202</v>
      </c>
      <c r="C37" s="57">
        <f>Resultatenrek!C37/Resultatenrek!C$3</f>
        <v>0</v>
      </c>
      <c r="D37" s="57">
        <f>Resultatenrek!D37/Resultatenrek!D$3</f>
        <v>0</v>
      </c>
      <c r="E37" s="57">
        <f>Resultatenrek!E37/Resultatenrek!E$3</f>
        <v>0</v>
      </c>
    </row>
    <row r="38" spans="1:5">
      <c r="A38" s="20" t="s">
        <v>161</v>
      </c>
      <c r="B38" s="20">
        <v>77</v>
      </c>
      <c r="C38" s="57">
        <f>Resultatenrek!C38/Resultatenrek!C$3</f>
        <v>0</v>
      </c>
      <c r="D38" s="57">
        <f>Resultatenrek!D38/Resultatenrek!D$3</f>
        <v>0</v>
      </c>
      <c r="E38" s="57">
        <f>Resultatenrek!E38/Resultatenrek!E$3</f>
        <v>0</v>
      </c>
    </row>
    <row r="39" spans="1:5">
      <c r="A39" s="56" t="s">
        <v>162</v>
      </c>
      <c r="B39" s="55">
        <v>9904</v>
      </c>
      <c r="C39" s="57">
        <f>Resultatenrek!C39/Resultatenrek!C$3</f>
        <v>0.61751019152372899</v>
      </c>
      <c r="D39" s="57">
        <f>Resultatenrek!D39/Resultatenrek!D$3</f>
        <v>-2.7224340070488382E-2</v>
      </c>
      <c r="E39" s="57">
        <f>Resultatenrek!E39/Resultatenrek!E$3</f>
        <v>2.5834030294582287E-2</v>
      </c>
    </row>
    <row r="40" spans="1:5">
      <c r="A40" s="20" t="s">
        <v>163</v>
      </c>
      <c r="B40" s="20">
        <v>789</v>
      </c>
      <c r="C40" s="57">
        <f>Resultatenrek!C40/Resultatenrek!C$3</f>
        <v>0</v>
      </c>
      <c r="D40" s="57">
        <f>Resultatenrek!D40/Resultatenrek!D$3</f>
        <v>0</v>
      </c>
      <c r="E40" s="57">
        <f>Resultatenrek!E40/Resultatenrek!E$3</f>
        <v>0</v>
      </c>
    </row>
    <row r="41" spans="1:5">
      <c r="A41" s="20" t="s">
        <v>164</v>
      </c>
      <c r="B41" s="20">
        <v>689</v>
      </c>
      <c r="C41" s="57">
        <f>Resultatenrek!C41/Resultatenrek!C$3</f>
        <v>0</v>
      </c>
      <c r="D41" s="57">
        <f>Resultatenrek!D41/Resultatenrek!D$3</f>
        <v>0</v>
      </c>
      <c r="E41" s="57">
        <f>Resultatenrek!E41/Resultatenrek!E$3</f>
        <v>0</v>
      </c>
    </row>
    <row r="42" spans="1:5">
      <c r="A42" s="55" t="s">
        <v>165</v>
      </c>
      <c r="B42" s="55">
        <v>9905</v>
      </c>
      <c r="C42" s="57">
        <f>Resultatenrek!C42/Resultatenrek!C$3</f>
        <v>0.61751019152372899</v>
      </c>
      <c r="D42" s="57">
        <f>Resultatenrek!D42/Resultatenrek!D$3</f>
        <v>-2.7224340070488382E-2</v>
      </c>
      <c r="E42" s="57">
        <f>Resultatenrek!E42/Resultatenrek!E$3</f>
        <v>2.5834030294582287E-2</v>
      </c>
    </row>
    <row r="43" spans="1:5">
      <c r="A43" s="10"/>
      <c r="B43" s="7"/>
      <c r="C43" s="34"/>
      <c r="D43" s="34"/>
      <c r="E43" s="34"/>
    </row>
    <row r="44" spans="1:5">
      <c r="A44" s="11"/>
      <c r="B44" s="11"/>
      <c r="C44" s="34"/>
      <c r="D44" s="34"/>
      <c r="E44" s="34"/>
    </row>
    <row r="45" spans="1:5">
      <c r="A45" s="7"/>
      <c r="B45" s="11"/>
      <c r="C45" s="34"/>
      <c r="D45" s="34"/>
      <c r="E45" s="34"/>
    </row>
    <row r="46" spans="1:5">
      <c r="A46" s="7"/>
      <c r="B46" s="11"/>
      <c r="C46" s="34"/>
      <c r="D46" s="34"/>
      <c r="E46" s="34"/>
    </row>
    <row r="47" spans="1:5">
      <c r="A47" s="11"/>
      <c r="B47" s="11"/>
      <c r="C47" s="34"/>
      <c r="D47" s="34"/>
      <c r="E47" s="34"/>
    </row>
    <row r="48" spans="1:5">
      <c r="C48" s="33"/>
      <c r="D48" s="33"/>
      <c r="E48" s="33"/>
    </row>
    <row r="49" spans="1:5">
      <c r="A49" s="11"/>
      <c r="B49" s="11"/>
      <c r="C49" s="29"/>
      <c r="D49" s="29"/>
      <c r="E49" s="29"/>
    </row>
    <row r="50" spans="1:5">
      <c r="A50" s="11"/>
      <c r="B50" s="11"/>
      <c r="C50" s="29"/>
      <c r="D50" s="29"/>
      <c r="E50" s="29"/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F102"/>
  <sheetViews>
    <sheetView topLeftCell="A62" workbookViewId="0">
      <selection activeCell="E5" sqref="E5"/>
    </sheetView>
  </sheetViews>
  <sheetFormatPr defaultRowHeight="15"/>
  <cols>
    <col min="1" max="1" width="44" customWidth="1"/>
    <col min="3" max="3" width="12.28515625" customWidth="1"/>
    <col min="4" max="4" width="15" customWidth="1"/>
    <col min="5" max="5" width="20.28515625" customWidth="1"/>
    <col min="6" max="6" width="10" bestFit="1" customWidth="1"/>
  </cols>
  <sheetData>
    <row r="3" spans="1:6">
      <c r="A3" s="13" t="s">
        <v>1</v>
      </c>
      <c r="B3" s="12" t="s">
        <v>2</v>
      </c>
      <c r="C3" s="30" t="s">
        <v>204</v>
      </c>
      <c r="D3" s="30" t="s">
        <v>205</v>
      </c>
      <c r="E3" s="30" t="s">
        <v>206</v>
      </c>
      <c r="F3" s="30"/>
    </row>
    <row r="4" spans="1:6">
      <c r="A4" s="12" t="s">
        <v>207</v>
      </c>
      <c r="B4" s="20">
        <v>20</v>
      </c>
      <c r="C4" s="35" t="str">
        <f>IF(Balans!C4=0,"",Balans!C4/Balans!$C4)</f>
        <v/>
      </c>
      <c r="D4" s="35" t="str">
        <f>IF(Balans!D4=0,"",Balans!D4/Balans!$C4)</f>
        <v/>
      </c>
      <c r="E4" s="35" t="str">
        <f>IF(Balans!E4=0,"",Balans!E4/Balans!$C4)</f>
        <v/>
      </c>
      <c r="F4" s="30"/>
    </row>
    <row r="5" spans="1:6">
      <c r="A5" s="59" t="s">
        <v>6</v>
      </c>
      <c r="B5" s="59" t="s">
        <v>231</v>
      </c>
      <c r="C5" s="35">
        <f>IF(Balans!C5=0,"",Balans!C5/Balans!$C5)</f>
        <v>1</v>
      </c>
      <c r="D5" s="35">
        <f>IF(Balans!D5=0,"",Balans!D5/Balans!$C5)</f>
        <v>0.94629785770316588</v>
      </c>
      <c r="E5" s="35">
        <f>IF(Balans!E5=0,"",Balans!E5/Balans!$C5)</f>
        <v>0.79266451052691189</v>
      </c>
      <c r="F5" s="36"/>
    </row>
    <row r="6" spans="1:6">
      <c r="A6" s="12" t="s">
        <v>208</v>
      </c>
      <c r="B6" s="20">
        <v>21</v>
      </c>
      <c r="C6" s="35" t="str">
        <f>IF(Balans!C6=0,"",Balans!C6/Balans!$C6)</f>
        <v/>
      </c>
      <c r="D6" s="35" t="str">
        <f>IF(Balans!D6=0,"",Balans!D6/Balans!$C6)</f>
        <v/>
      </c>
      <c r="E6" s="35" t="str">
        <f>IF(Balans!E6=0,"",Balans!E6/Balans!$C6)</f>
        <v/>
      </c>
      <c r="F6" s="36"/>
    </row>
    <row r="7" spans="1:6">
      <c r="A7" s="12" t="s">
        <v>210</v>
      </c>
      <c r="B7" s="12" t="s">
        <v>10</v>
      </c>
      <c r="C7" s="35">
        <f>IF(Balans!C7=0,"",Balans!C7/Balans!$C7)</f>
        <v>1</v>
      </c>
      <c r="D7" s="35">
        <f>IF(Balans!D7=0,"",Balans!D7/Balans!$C7)</f>
        <v>0.94629785770316588</v>
      </c>
      <c r="E7" s="35">
        <f>IF(Balans!E7=0,"",Balans!E7/Balans!$C7)</f>
        <v>0.79266451052691189</v>
      </c>
      <c r="F7" s="36"/>
    </row>
    <row r="8" spans="1:6">
      <c r="A8" s="12" t="s">
        <v>211</v>
      </c>
      <c r="B8" s="20">
        <v>22</v>
      </c>
      <c r="C8" s="35">
        <f>IF(Balans!C8=0,"",Balans!C8/Balans!$C8)</f>
        <v>1</v>
      </c>
      <c r="D8" s="35">
        <f>IF(Balans!D8=0,"",Balans!D8/Balans!$C8)</f>
        <v>0.98727383229452514</v>
      </c>
      <c r="E8" s="35">
        <f>IF(Balans!E8=0,"",Balans!E8/Balans!$C8)</f>
        <v>0.85552629294127858</v>
      </c>
      <c r="F8" s="36"/>
    </row>
    <row r="9" spans="1:6">
      <c r="A9" s="12" t="s">
        <v>212</v>
      </c>
      <c r="B9" s="20">
        <v>23</v>
      </c>
      <c r="C9" s="35">
        <f>IF(Balans!C9=0,"",Balans!C9/Balans!$C9)</f>
        <v>1</v>
      </c>
      <c r="D9" s="35">
        <f>IF(Balans!D9=0,"",Balans!D9/Balans!$C9)</f>
        <v>0.8618869456770788</v>
      </c>
      <c r="E9" s="35">
        <f>IF(Balans!E9=0,"",Balans!E9/Balans!$C9)</f>
        <v>0.7209605847037327</v>
      </c>
      <c r="F9" s="36"/>
    </row>
    <row r="10" spans="1:6">
      <c r="A10" s="12" t="s">
        <v>213</v>
      </c>
      <c r="B10" s="20">
        <v>24</v>
      </c>
      <c r="C10" s="35">
        <f>IF(Balans!C10=0,"",Balans!C10/Balans!$C10)</f>
        <v>1</v>
      </c>
      <c r="D10" s="35">
        <f>IF(Balans!D10=0,"",Balans!D10/Balans!$C10)</f>
        <v>0.7430914949711942</v>
      </c>
      <c r="E10" s="35">
        <f>IF(Balans!E10=0,"",Balans!E10/Balans!$C10)</f>
        <v>0.44855645607525307</v>
      </c>
      <c r="F10" s="36"/>
    </row>
    <row r="11" spans="1:6">
      <c r="A11" s="12" t="s">
        <v>214</v>
      </c>
      <c r="B11" s="20">
        <v>25</v>
      </c>
      <c r="C11" s="35" t="str">
        <f>IF(Balans!C11=0,"",Balans!C11/Balans!$C11)</f>
        <v/>
      </c>
      <c r="D11" s="35" t="str">
        <f>IF(Balans!D11=0,"",Balans!D11/Balans!$C11)</f>
        <v/>
      </c>
      <c r="E11" s="35" t="str">
        <f>IF(Balans!E11=0,"",Balans!E11/Balans!$C11)</f>
        <v/>
      </c>
      <c r="F11" s="36"/>
    </row>
    <row r="12" spans="1:6">
      <c r="A12" s="12" t="s">
        <v>215</v>
      </c>
      <c r="B12" s="20">
        <v>26</v>
      </c>
      <c r="C12" s="35">
        <f>IF(Balans!C12=0,"",Balans!C12/Balans!$C12)</f>
        <v>1</v>
      </c>
      <c r="D12" s="35">
        <f>IF(Balans!D12=0,"",Balans!D12/Balans!$C12)</f>
        <v>0.7168831168831169</v>
      </c>
      <c r="E12" s="35">
        <f>IF(Balans!E12=0,"",Balans!E12/Balans!$C12)</f>
        <v>0.43376623376623374</v>
      </c>
      <c r="F12" s="36"/>
    </row>
    <row r="13" spans="1:6">
      <c r="A13" s="12" t="s">
        <v>216</v>
      </c>
      <c r="B13" s="20">
        <v>27</v>
      </c>
      <c r="C13" s="35" t="str">
        <f>IF(Balans!C13=0,"",Balans!C13/Balans!$C13)</f>
        <v/>
      </c>
      <c r="D13" s="35" t="str">
        <f>IF(Balans!D13=0,"",Balans!D13/Balans!$C13)</f>
        <v/>
      </c>
      <c r="E13" s="35" t="str">
        <f>IF(Balans!E13=0,"",Balans!E13/Balans!$C13)</f>
        <v/>
      </c>
      <c r="F13" s="36"/>
    </row>
    <row r="14" spans="1:6">
      <c r="A14" s="12" t="s">
        <v>217</v>
      </c>
      <c r="B14" s="20">
        <v>28</v>
      </c>
      <c r="C14" s="35" t="str">
        <f>IF(Balans!C14=0,"",Balans!C14/Balans!$C14)</f>
        <v/>
      </c>
      <c r="D14" s="35" t="str">
        <f>IF(Balans!D14=0,"",Balans!D14/Balans!$C14)</f>
        <v/>
      </c>
      <c r="E14" s="35" t="str">
        <f>IF(Balans!E14=0,"",Balans!E14/Balans!$C14)</f>
        <v/>
      </c>
      <c r="F14" s="36"/>
    </row>
    <row r="15" spans="1:6">
      <c r="A15" s="12" t="s">
        <v>218</v>
      </c>
      <c r="B15" s="12" t="s">
        <v>19</v>
      </c>
      <c r="C15" s="35" t="str">
        <f>IF(Balans!C15=0,"",Balans!C15/Balans!$C15)</f>
        <v/>
      </c>
      <c r="D15" s="35" t="str">
        <f>IF(Balans!D15=0,"",Balans!D15/Balans!$C15)</f>
        <v/>
      </c>
      <c r="E15" s="35" t="str">
        <f>IF(Balans!E15=0,"",Balans!E15/Balans!$C15)</f>
        <v/>
      </c>
      <c r="F15" s="36"/>
    </row>
    <row r="16" spans="1:6">
      <c r="A16" s="12" t="s">
        <v>219</v>
      </c>
      <c r="B16" s="20">
        <v>280</v>
      </c>
      <c r="C16" s="35" t="str">
        <f>IF(Balans!C16=0,"",Balans!C16/Balans!$C16)</f>
        <v/>
      </c>
      <c r="D16" s="35" t="str">
        <f>IF(Balans!D16=0,"",Balans!D16/Balans!$C16)</f>
        <v/>
      </c>
      <c r="E16" s="35" t="str">
        <f>IF(Balans!E16=0,"",Balans!E16/Balans!$C16)</f>
        <v/>
      </c>
      <c r="F16" s="36"/>
    </row>
    <row r="17" spans="1:6">
      <c r="A17" s="12" t="s">
        <v>220</v>
      </c>
      <c r="B17" s="20">
        <v>281</v>
      </c>
      <c r="C17" s="35" t="str">
        <f>IF(Balans!C17=0,"",Balans!C17/Balans!$C17)</f>
        <v/>
      </c>
      <c r="D17" s="35" t="str">
        <f>IF(Balans!D17=0,"",Balans!D17/Balans!$C17)</f>
        <v/>
      </c>
      <c r="E17" s="35" t="str">
        <f>IF(Balans!E17=0,"",Balans!E17/Balans!$C17)</f>
        <v/>
      </c>
      <c r="F17" s="36"/>
    </row>
    <row r="18" spans="1:6">
      <c r="A18" s="12" t="s">
        <v>22</v>
      </c>
      <c r="B18" s="12"/>
      <c r="C18" s="35" t="str">
        <f>IF(Balans!C18=0,"",Balans!C18/Balans!$C18)</f>
        <v/>
      </c>
      <c r="D18" s="35" t="str">
        <f>IF(Balans!D18=0,"",Balans!D18/Balans!$C18)</f>
        <v/>
      </c>
      <c r="E18" s="35" t="str">
        <f>IF(Balans!E18=0,"",Balans!E18/Balans!$C18)</f>
        <v/>
      </c>
      <c r="F18" s="36"/>
    </row>
    <row r="19" spans="1:6">
      <c r="A19" s="12" t="s">
        <v>221</v>
      </c>
      <c r="B19" s="12" t="s">
        <v>24</v>
      </c>
      <c r="C19" s="35" t="str">
        <f>IF(Balans!C19=0,"",Balans!C19/Balans!$C19)</f>
        <v/>
      </c>
      <c r="D19" s="35" t="str">
        <f>IF(Balans!D19=0,"",Balans!D19/Balans!$C19)</f>
        <v/>
      </c>
      <c r="E19" s="35" t="str">
        <f>IF(Balans!E19=0,"",Balans!E19/Balans!$C19)</f>
        <v/>
      </c>
      <c r="F19" s="36"/>
    </row>
    <row r="20" spans="1:6">
      <c r="A20" s="12" t="s">
        <v>222</v>
      </c>
      <c r="B20" s="20">
        <v>282</v>
      </c>
      <c r="C20" s="35" t="str">
        <f>IF(Balans!C20=0,"",Balans!C20/Balans!$C20)</f>
        <v/>
      </c>
      <c r="D20" s="35" t="str">
        <f>IF(Balans!D20=0,"",Balans!D20/Balans!$C20)</f>
        <v/>
      </c>
      <c r="E20" s="35" t="str">
        <f>IF(Balans!E20=0,"",Balans!E20/Balans!$C20)</f>
        <v/>
      </c>
      <c r="F20" s="36"/>
    </row>
    <row r="21" spans="1:6">
      <c r="A21" s="12" t="s">
        <v>220</v>
      </c>
      <c r="B21" s="20">
        <v>283</v>
      </c>
      <c r="C21" s="35" t="str">
        <f>IF(Balans!C21=0,"",Balans!C21/Balans!$C21)</f>
        <v/>
      </c>
      <c r="D21" s="35" t="str">
        <f>IF(Balans!D21=0,"",Balans!D21/Balans!$C21)</f>
        <v/>
      </c>
      <c r="E21" s="35" t="str">
        <f>IF(Balans!E21=0,"",Balans!E21/Balans!$C21)</f>
        <v/>
      </c>
      <c r="F21" s="36"/>
    </row>
    <row r="22" spans="1:6">
      <c r="A22" s="12" t="s">
        <v>223</v>
      </c>
      <c r="B22" s="12" t="s">
        <v>26</v>
      </c>
      <c r="C22" s="35" t="str">
        <f>IF(Balans!C22=0,"",Balans!C22/Balans!$C22)</f>
        <v/>
      </c>
      <c r="D22" s="35" t="str">
        <f>IF(Balans!D22=0,"",Balans!D22/Balans!$C22)</f>
        <v/>
      </c>
      <c r="E22" s="35" t="str">
        <f>IF(Balans!E22=0,"",Balans!E22/Balans!$C22)</f>
        <v/>
      </c>
      <c r="F22" s="36"/>
    </row>
    <row r="23" spans="1:6">
      <c r="A23" s="12" t="s">
        <v>224</v>
      </c>
      <c r="B23" s="20">
        <v>284</v>
      </c>
      <c r="C23" s="35" t="str">
        <f>IF(Balans!C23=0,"",Balans!C23/Balans!$C23)</f>
        <v/>
      </c>
      <c r="D23" s="35" t="str">
        <f>IF(Balans!D23=0,"",Balans!D23/Balans!$C23)</f>
        <v/>
      </c>
      <c r="E23" s="35" t="str">
        <f>IF(Balans!E23=0,"",Balans!E23/Balans!$C23)</f>
        <v/>
      </c>
      <c r="F23" s="36"/>
    </row>
    <row r="24" spans="1:6">
      <c r="A24" s="12" t="s">
        <v>209</v>
      </c>
      <c r="B24" s="12" t="s">
        <v>29</v>
      </c>
      <c r="C24" s="35" t="str">
        <f>IF(Balans!C24=0,"",Balans!C24/Balans!$C24)</f>
        <v/>
      </c>
      <c r="D24" s="35" t="str">
        <f>IF(Balans!D24=0,"",Balans!D24/Balans!$C24)</f>
        <v/>
      </c>
      <c r="E24" s="35" t="str">
        <f>IF(Balans!E24=0,"",Balans!E24/Balans!$C24)</f>
        <v/>
      </c>
      <c r="F24" s="36"/>
    </row>
    <row r="25" spans="1:6">
      <c r="A25" s="12"/>
      <c r="B25" s="12"/>
      <c r="C25" s="35" t="str">
        <f>IF(Balans!C25=0,"",Balans!C25/Balans!$C25)</f>
        <v/>
      </c>
      <c r="D25" s="35" t="str">
        <f>IF(Balans!D25=0,"",Balans!D25/Balans!$C25)</f>
        <v/>
      </c>
      <c r="E25" s="35" t="str">
        <f>IF(Balans!E25=0,"",Balans!E25/Balans!$C25)</f>
        <v/>
      </c>
      <c r="F25" s="36"/>
    </row>
    <row r="26" spans="1:6">
      <c r="A26" s="60" t="s">
        <v>30</v>
      </c>
      <c r="B26" s="60" t="s">
        <v>31</v>
      </c>
      <c r="C26" s="35">
        <f>IF(Balans!C26=0,"",Balans!C26/Balans!$C26)</f>
        <v>1</v>
      </c>
      <c r="D26" s="35">
        <f>IF(Balans!D26=0,"",Balans!D26/Balans!$C26)</f>
        <v>1.0403316901603028</v>
      </c>
      <c r="E26" s="35">
        <f>IF(Balans!E26=0,"",Balans!E26/Balans!$C26)</f>
        <v>0.98539672633123832</v>
      </c>
      <c r="F26" s="36"/>
    </row>
    <row r="27" spans="1:6">
      <c r="A27" s="12" t="s">
        <v>32</v>
      </c>
      <c r="B27" s="20">
        <v>29</v>
      </c>
      <c r="C27" s="35" t="str">
        <f>IF(Balans!C27=0,"",Balans!C27/Balans!$C27)</f>
        <v/>
      </c>
      <c r="D27" s="35" t="str">
        <f>IF(Balans!D27=0,"",Balans!D27/Balans!$C27)</f>
        <v/>
      </c>
      <c r="E27" s="35" t="str">
        <f>IF(Balans!E27=0,"",Balans!E27/Balans!$C27)</f>
        <v/>
      </c>
      <c r="F27" s="36"/>
    </row>
    <row r="28" spans="1:6">
      <c r="A28" s="12" t="s">
        <v>33</v>
      </c>
      <c r="B28" s="20">
        <v>290</v>
      </c>
      <c r="C28" s="35" t="str">
        <f>IF(Balans!C28=0,"",Balans!C28/Balans!$C28)</f>
        <v/>
      </c>
      <c r="D28" s="35" t="str">
        <f>IF(Balans!D28=0,"",Balans!D28/Balans!$C28)</f>
        <v/>
      </c>
      <c r="E28" s="35" t="str">
        <f>IF(Balans!E28=0,"",Balans!E28/Balans!$C28)</f>
        <v/>
      </c>
      <c r="F28" s="36"/>
    </row>
    <row r="29" spans="1:6">
      <c r="A29" s="12" t="s">
        <v>34</v>
      </c>
      <c r="B29" s="20">
        <v>291</v>
      </c>
      <c r="C29" s="35" t="str">
        <f>IF(Balans!C29=0,"",Balans!C29/Balans!$C29)</f>
        <v/>
      </c>
      <c r="D29" s="35" t="str">
        <f>IF(Balans!D29=0,"",Balans!D29/Balans!$C29)</f>
        <v/>
      </c>
      <c r="E29" s="35" t="str">
        <f>IF(Balans!E29=0,"",Balans!E29/Balans!$C29)</f>
        <v/>
      </c>
      <c r="F29" s="36"/>
    </row>
    <row r="30" spans="1:6">
      <c r="A30" s="12" t="s">
        <v>35</v>
      </c>
      <c r="B30" s="20">
        <v>3</v>
      </c>
      <c r="C30" s="35" t="str">
        <f>IF(Balans!C30=0,"",Balans!C30/Balans!$C30)</f>
        <v/>
      </c>
      <c r="D30" s="35" t="str">
        <f>IF(Balans!D30=0,"",Balans!D30/Balans!$C30)</f>
        <v/>
      </c>
      <c r="E30" s="35" t="str">
        <f>IF(Balans!E30=0,"",Balans!E30/Balans!$C30)</f>
        <v/>
      </c>
      <c r="F30" s="36"/>
    </row>
    <row r="31" spans="1:6">
      <c r="A31" s="12" t="s">
        <v>36</v>
      </c>
      <c r="B31" s="12" t="s">
        <v>37</v>
      </c>
      <c r="C31" s="35" t="str">
        <f>IF(Balans!C31=0,"",Balans!C31/Balans!$C31)</f>
        <v/>
      </c>
      <c r="D31" s="35" t="str">
        <f>IF(Balans!D31=0,"",Balans!D31/Balans!$C31)</f>
        <v/>
      </c>
      <c r="E31" s="35" t="str">
        <f>IF(Balans!E31=0,"",Balans!E31/Balans!$C31)</f>
        <v/>
      </c>
      <c r="F31" s="36"/>
    </row>
    <row r="32" spans="1:6">
      <c r="A32" s="12" t="s">
        <v>38</v>
      </c>
      <c r="B32" s="12" t="s">
        <v>39</v>
      </c>
      <c r="C32" s="35" t="str">
        <f>IF(Balans!C32=0,"",Balans!C32/Balans!$C32)</f>
        <v/>
      </c>
      <c r="D32" s="35" t="str">
        <f>IF(Balans!D32=0,"",Balans!D32/Balans!$C32)</f>
        <v/>
      </c>
      <c r="E32" s="35" t="str">
        <f>IF(Balans!E32=0,"",Balans!E32/Balans!$C32)</f>
        <v/>
      </c>
      <c r="F32" s="36"/>
    </row>
    <row r="33" spans="1:6">
      <c r="A33" s="12" t="s">
        <v>40</v>
      </c>
      <c r="B33" s="20">
        <v>32</v>
      </c>
      <c r="C33" s="35" t="str">
        <f>IF(Balans!C33=0,"",Balans!C33/Balans!$C33)</f>
        <v/>
      </c>
      <c r="D33" s="35" t="str">
        <f>IF(Balans!D33=0,"",Balans!D33/Balans!$C33)</f>
        <v/>
      </c>
      <c r="E33" s="35" t="str">
        <f>IF(Balans!E33=0,"",Balans!E33/Balans!$C33)</f>
        <v/>
      </c>
      <c r="F33" s="36"/>
    </row>
    <row r="34" spans="1:6">
      <c r="A34" s="12" t="s">
        <v>41</v>
      </c>
      <c r="B34" s="20">
        <v>33</v>
      </c>
      <c r="C34" s="35" t="str">
        <f>IF(Balans!C34=0,"",Balans!C34/Balans!$C34)</f>
        <v/>
      </c>
      <c r="D34" s="35" t="str">
        <f>IF(Balans!D34=0,"",Balans!D34/Balans!$C34)</f>
        <v/>
      </c>
      <c r="E34" s="35" t="str">
        <f>IF(Balans!E34=0,"",Balans!E34/Balans!$C34)</f>
        <v/>
      </c>
      <c r="F34" s="36"/>
    </row>
    <row r="35" spans="1:6">
      <c r="A35" s="12" t="s">
        <v>42</v>
      </c>
      <c r="B35" s="20">
        <v>34</v>
      </c>
      <c r="C35" s="35" t="str">
        <f>IF(Balans!C35=0,"",Balans!C35/Balans!$C35)</f>
        <v/>
      </c>
      <c r="D35" s="35" t="str">
        <f>IF(Balans!D35=0,"",Balans!D35/Balans!$C35)</f>
        <v/>
      </c>
      <c r="E35" s="35" t="str">
        <f>IF(Balans!E35=0,"",Balans!E35/Balans!$C35)</f>
        <v/>
      </c>
      <c r="F35" s="36"/>
    </row>
    <row r="36" spans="1:6">
      <c r="A36" s="12" t="s">
        <v>43</v>
      </c>
      <c r="B36" s="20">
        <v>35</v>
      </c>
      <c r="C36" s="35" t="str">
        <f>IF(Balans!C36=0,"",Balans!C36/Balans!$C36)</f>
        <v/>
      </c>
      <c r="D36" s="35" t="str">
        <f>IF(Balans!D36=0,"",Balans!D36/Balans!$C36)</f>
        <v/>
      </c>
      <c r="E36" s="35" t="str">
        <f>IF(Balans!E36=0,"",Balans!E36/Balans!$C36)</f>
        <v/>
      </c>
      <c r="F36" s="36"/>
    </row>
    <row r="37" spans="1:6">
      <c r="A37" s="12" t="s">
        <v>44</v>
      </c>
      <c r="B37" s="20">
        <v>36</v>
      </c>
      <c r="C37" s="35" t="str">
        <f>IF(Balans!C37=0,"",Balans!C37/Balans!$C37)</f>
        <v/>
      </c>
      <c r="D37" s="35" t="str">
        <f>IF(Balans!D37=0,"",Balans!D37/Balans!$C37)</f>
        <v/>
      </c>
      <c r="E37" s="35" t="str">
        <f>IF(Balans!E37=0,"",Balans!E37/Balans!$C37)</f>
        <v/>
      </c>
      <c r="F37" s="36"/>
    </row>
    <row r="38" spans="1:6">
      <c r="A38" s="12" t="s">
        <v>45</v>
      </c>
      <c r="B38" s="20">
        <v>37</v>
      </c>
      <c r="C38" s="35" t="str">
        <f>IF(Balans!C38=0,"",Balans!C38/Balans!$C38)</f>
        <v/>
      </c>
      <c r="D38" s="35" t="str">
        <f>IF(Balans!D38=0,"",Balans!D38/Balans!$C38)</f>
        <v/>
      </c>
      <c r="E38" s="35" t="str">
        <f>IF(Balans!E38=0,"",Balans!E38/Balans!$C38)</f>
        <v/>
      </c>
      <c r="F38" s="36"/>
    </row>
    <row r="39" spans="1:6">
      <c r="A39" s="12" t="s">
        <v>46</v>
      </c>
      <c r="B39" s="12" t="s">
        <v>47</v>
      </c>
      <c r="C39" s="35">
        <f>IF(Balans!C39=0,"",Balans!C39/Balans!$C39)</f>
        <v>1</v>
      </c>
      <c r="D39" s="35">
        <f>IF(Balans!D39=0,"",Balans!D39/Balans!$C39)</f>
        <v>0.91928244672724169</v>
      </c>
      <c r="E39" s="35">
        <f>IF(Balans!E39=0,"",Balans!E39/Balans!$C39)</f>
        <v>0.90871147779665129</v>
      </c>
      <c r="F39" s="36"/>
    </row>
    <row r="40" spans="1:6">
      <c r="A40" s="12" t="s">
        <v>33</v>
      </c>
      <c r="B40" s="20">
        <v>40</v>
      </c>
      <c r="C40" s="35">
        <f>IF(Balans!C40=0,"",Balans!C40/Balans!$C40)</f>
        <v>1</v>
      </c>
      <c r="D40" s="35">
        <f>IF(Balans!D40=0,"",Balans!D40/Balans!$C40)</f>
        <v>0.31454520434842437</v>
      </c>
      <c r="E40" s="35">
        <f>IF(Balans!E40=0,"",Balans!E40/Balans!$C40)</f>
        <v>0.15269024356680885</v>
      </c>
      <c r="F40" s="36"/>
    </row>
    <row r="41" spans="1:6">
      <c r="A41" s="12" t="s">
        <v>34</v>
      </c>
      <c r="B41" s="20">
        <v>41</v>
      </c>
      <c r="C41" s="35">
        <f>IF(Balans!C41=0,"",Balans!C41/Balans!$C41)</f>
        <v>1</v>
      </c>
      <c r="D41" s="35">
        <f>IF(Balans!D41=0,"",Balans!D41/Balans!$C41)</f>
        <v>0.96153846153846156</v>
      </c>
      <c r="E41" s="35">
        <f>IF(Balans!E41=0,"",Balans!E41/Balans!$C41)</f>
        <v>0.96153846153846156</v>
      </c>
      <c r="F41" s="36"/>
    </row>
    <row r="42" spans="1:6">
      <c r="A42" s="12" t="s">
        <v>48</v>
      </c>
      <c r="B42" s="12" t="s">
        <v>49</v>
      </c>
      <c r="C42" s="35" t="str">
        <f>IF(Balans!C42=0,"",Balans!C42/Balans!$C42)</f>
        <v/>
      </c>
      <c r="D42" s="35" t="str">
        <f>IF(Balans!D42=0,"",Balans!D42/Balans!$C42)</f>
        <v/>
      </c>
      <c r="E42" s="35" t="str">
        <f>IF(Balans!E42=0,"",Balans!E42/Balans!$C42)</f>
        <v/>
      </c>
      <c r="F42" s="36"/>
    </row>
    <row r="43" spans="1:6">
      <c r="A43" s="12" t="s">
        <v>50</v>
      </c>
      <c r="B43" s="20">
        <v>50</v>
      </c>
      <c r="C43" s="35" t="str">
        <f>IF(Balans!C43=0,"",Balans!C43/Balans!$C43)</f>
        <v/>
      </c>
      <c r="D43" s="35" t="str">
        <f>IF(Balans!D43=0,"",Balans!D43/Balans!$C43)</f>
        <v/>
      </c>
      <c r="E43" s="35" t="str">
        <f>IF(Balans!E43=0,"",Balans!E43/Balans!$C43)</f>
        <v/>
      </c>
      <c r="F43" s="36"/>
    </row>
    <row r="44" spans="1:6">
      <c r="A44" s="12" t="s">
        <v>51</v>
      </c>
      <c r="B44" s="12" t="s">
        <v>52</v>
      </c>
      <c r="C44" s="35" t="str">
        <f>IF(Balans!C44=0,"",Balans!C44/Balans!$C44)</f>
        <v/>
      </c>
      <c r="D44" s="35" t="str">
        <f>IF(Balans!D44=0,"",Balans!D44/Balans!$C44)</f>
        <v/>
      </c>
      <c r="E44" s="35" t="str">
        <f>IF(Balans!E44=0,"",Balans!E44/Balans!$C44)</f>
        <v/>
      </c>
      <c r="F44" s="36"/>
    </row>
    <row r="45" spans="1:6">
      <c r="A45" s="12" t="s">
        <v>53</v>
      </c>
      <c r="B45" s="12" t="s">
        <v>54</v>
      </c>
      <c r="C45" s="35">
        <f>IF(Balans!C45=0,"",Balans!C45/Balans!$C45)</f>
        <v>1</v>
      </c>
      <c r="D45" s="35">
        <f>IF(Balans!D45=0,"",Balans!D45/Balans!$C45)</f>
        <v>2.5814321540746512</v>
      </c>
      <c r="E45" s="35">
        <f>IF(Balans!E45=0,"",Balans!E45/Balans!$C45)</f>
        <v>1.7550826617321225</v>
      </c>
      <c r="F45" s="36"/>
    </row>
    <row r="46" spans="1:6">
      <c r="A46" s="12" t="s">
        <v>55</v>
      </c>
      <c r="B46" s="12" t="s">
        <v>56</v>
      </c>
      <c r="C46" s="35">
        <f>IF(Balans!C46=0,"",Balans!C46/Balans!$C46)</f>
        <v>1</v>
      </c>
      <c r="D46" s="35">
        <f>IF(Balans!D46=0,"",Balans!D46/Balans!$C46)</f>
        <v>1.2669017237519589</v>
      </c>
      <c r="E46" s="35">
        <f>IF(Balans!E46=0,"",Balans!E46/Balans!$C46)</f>
        <v>1.6037609133646742</v>
      </c>
      <c r="F46" s="36"/>
    </row>
    <row r="47" spans="1:6">
      <c r="A47" s="60" t="s">
        <v>57</v>
      </c>
      <c r="B47" s="60" t="s">
        <v>58</v>
      </c>
      <c r="C47" s="35">
        <f>IF(Balans!C47=0,"",Balans!C47/Balans!$C47)</f>
        <v>1</v>
      </c>
      <c r="D47" s="35">
        <f>IF(Balans!D47=0,"",Balans!D47/Balans!$C47)</f>
        <v>0.99927750627031153</v>
      </c>
      <c r="E47" s="35">
        <f>IF(Balans!E47=0,"",Balans!E47/Balans!$C47)</f>
        <v>0.90125186461071871</v>
      </c>
      <c r="F47" s="36"/>
    </row>
    <row r="48" spans="1:6">
      <c r="C48" s="35" t="str">
        <f>IF(Balans!C48=0,"",Balans!C48/Balans!$C48)</f>
        <v/>
      </c>
      <c r="D48" s="35" t="str">
        <f>IF(Balans!D48=0,"",Balans!D48/Balans!$C48)</f>
        <v/>
      </c>
      <c r="E48" s="35" t="str">
        <f>IF(Balans!E48=0,"",Balans!E48/Balans!$C48)</f>
        <v/>
      </c>
      <c r="F48" s="39"/>
    </row>
    <row r="49" spans="1:6">
      <c r="C49" s="35" t="str">
        <f>IF(Balans!C49=0,"",Balans!C49/Balans!$C49)</f>
        <v/>
      </c>
      <c r="D49" s="35" t="str">
        <f>IF(Balans!D49=0,"",Balans!D49/Balans!$C49)</f>
        <v/>
      </c>
      <c r="E49" s="35" t="str">
        <f>IF(Balans!E49=0,"",Balans!E49/Balans!$C49)</f>
        <v/>
      </c>
    </row>
    <row r="50" spans="1:6">
      <c r="A50" s="13"/>
      <c r="B50" s="12"/>
      <c r="C50" s="35" t="str">
        <f>IF(Balans!C50=0,"",Balans!C50/Balans!$C50)</f>
        <v/>
      </c>
      <c r="D50" s="35" t="str">
        <f>IF(Balans!D50=0,"",Balans!D50/Balans!$C50)</f>
        <v/>
      </c>
      <c r="E50" s="35" t="str">
        <f>IF(Balans!E50=0,"",Balans!E50/Balans!$C50)</f>
        <v/>
      </c>
      <c r="F50" s="32"/>
    </row>
    <row r="51" spans="1:6">
      <c r="A51" s="13" t="s">
        <v>59</v>
      </c>
      <c r="B51" s="12" t="s">
        <v>2</v>
      </c>
      <c r="C51" s="35" t="e">
        <f>IF(Balans!C51=0,"",Balans!C51/Balans!$C51)</f>
        <v>#VALUE!</v>
      </c>
      <c r="D51" s="35" t="e">
        <f>IF(Balans!D51=0,"",Balans!D51/Balans!$C51)</f>
        <v>#VALUE!</v>
      </c>
      <c r="E51" s="35" t="e">
        <f>IF(Balans!E51=0,"",Balans!E51/Balans!$C51)</f>
        <v>#VALUE!</v>
      </c>
      <c r="F51" s="32"/>
    </row>
    <row r="52" spans="1:6">
      <c r="A52" s="60" t="s">
        <v>62</v>
      </c>
      <c r="B52" s="60" t="s">
        <v>63</v>
      </c>
      <c r="C52" s="35">
        <f>IF(Balans!C52=0,"",Balans!C52/Balans!$C52)</f>
        <v>1</v>
      </c>
      <c r="D52" s="35">
        <f>IF(Balans!D52=0,"",Balans!D52/Balans!$C52)</f>
        <v>0.98920417001411876</v>
      </c>
      <c r="E52" s="35">
        <f>IF(Balans!E52=0,"",Balans!E52/Balans!$C52)</f>
        <v>0.99978132620900462</v>
      </c>
      <c r="F52" s="38"/>
    </row>
    <row r="53" spans="1:6">
      <c r="A53" s="12" t="s">
        <v>64</v>
      </c>
      <c r="B53" s="20">
        <v>10</v>
      </c>
      <c r="C53" s="35">
        <f>IF(Balans!C53=0,"",Balans!C53/Balans!$C53)</f>
        <v>1</v>
      </c>
      <c r="D53" s="35">
        <f>IF(Balans!D53=0,"",Balans!D53/Balans!$C53)</f>
        <v>1</v>
      </c>
      <c r="E53" s="35">
        <f>IF(Balans!E53=0,"",Balans!E53/Balans!$C53)</f>
        <v>1</v>
      </c>
      <c r="F53" s="38"/>
    </row>
    <row r="54" spans="1:6">
      <c r="A54" s="12" t="s">
        <v>65</v>
      </c>
      <c r="B54" s="20">
        <v>100</v>
      </c>
      <c r="C54" s="35">
        <f>IF(Balans!C54=0,"",Balans!C54/Balans!$C54)</f>
        <v>1</v>
      </c>
      <c r="D54" s="35">
        <f>IF(Balans!D54=0,"",Balans!D54/Balans!$C54)</f>
        <v>1</v>
      </c>
      <c r="E54" s="35">
        <f>IF(Balans!E54=0,"",Balans!E54/Balans!$C54)</f>
        <v>1</v>
      </c>
      <c r="F54" s="38"/>
    </row>
    <row r="55" spans="1:6">
      <c r="A55" s="12" t="s">
        <v>66</v>
      </c>
      <c r="B55" s="20">
        <v>101</v>
      </c>
      <c r="C55" s="35" t="str">
        <f>IF(Balans!C55=0,"",Balans!C55/Balans!$C55)</f>
        <v/>
      </c>
      <c r="D55" s="35" t="str">
        <f>IF(Balans!D55=0,"",Balans!D55/Balans!$C55)</f>
        <v/>
      </c>
      <c r="E55" s="35" t="str">
        <f>IF(Balans!E55=0,"",Balans!E55/Balans!$C55)</f>
        <v/>
      </c>
      <c r="F55" s="38"/>
    </row>
    <row r="56" spans="1:6">
      <c r="A56" s="12" t="s">
        <v>67</v>
      </c>
      <c r="B56" s="20">
        <v>11</v>
      </c>
      <c r="C56" s="35" t="str">
        <f>IF(Balans!C56=0,"",Balans!C56/Balans!$C56)</f>
        <v/>
      </c>
      <c r="D56" s="35" t="str">
        <f>IF(Balans!D56=0,"",Balans!D56/Balans!$C56)</f>
        <v/>
      </c>
      <c r="E56" s="35" t="str">
        <f>IF(Balans!E56=0,"",Balans!E56/Balans!$C56)</f>
        <v/>
      </c>
      <c r="F56" s="38"/>
    </row>
    <row r="57" spans="1:6">
      <c r="A57" s="12" t="s">
        <v>68</v>
      </c>
      <c r="B57" s="20">
        <v>12</v>
      </c>
      <c r="C57" s="35" t="str">
        <f>IF(Balans!C57=0,"",Balans!C57/Balans!$C57)</f>
        <v/>
      </c>
      <c r="D57" s="35" t="str">
        <f>IF(Balans!D57=0,"",Balans!D57/Balans!$C57)</f>
        <v/>
      </c>
      <c r="E57" s="35" t="str">
        <f>IF(Balans!E57=0,"",Balans!E57/Balans!$C57)</f>
        <v/>
      </c>
      <c r="F57" s="38"/>
    </row>
    <row r="58" spans="1:6">
      <c r="A58" s="12" t="s">
        <v>69</v>
      </c>
      <c r="B58" s="20">
        <v>13</v>
      </c>
      <c r="C58" s="35">
        <f>IF(Balans!C58=0,"",Balans!C58/Balans!$C58)</f>
        <v>1</v>
      </c>
      <c r="D58" s="35">
        <f>IF(Balans!D58=0,"",Balans!D58/Balans!$C58)</f>
        <v>1</v>
      </c>
      <c r="E58" s="35">
        <f>IF(Balans!E58=0,"",Balans!E58/Balans!$C58)</f>
        <v>1</v>
      </c>
      <c r="F58" s="38"/>
    </row>
    <row r="59" spans="1:6">
      <c r="A59" s="12" t="s">
        <v>70</v>
      </c>
      <c r="B59" s="20">
        <v>130</v>
      </c>
      <c r="C59" s="35">
        <f>IF(Balans!C59=0,"",Balans!C59/Balans!$C59)</f>
        <v>1</v>
      </c>
      <c r="D59" s="35">
        <f>IF(Balans!D59=0,"",Balans!D59/Balans!$C59)</f>
        <v>1</v>
      </c>
      <c r="E59" s="35">
        <f>IF(Balans!E59=0,"",Balans!E59/Balans!$C59)</f>
        <v>1</v>
      </c>
      <c r="F59" s="38"/>
    </row>
    <row r="60" spans="1:6">
      <c r="A60" s="12" t="s">
        <v>71</v>
      </c>
      <c r="B60" s="20">
        <v>131</v>
      </c>
      <c r="C60" s="35" t="str">
        <f>IF(Balans!C60=0,"",Balans!C60/Balans!$C60)</f>
        <v/>
      </c>
      <c r="D60" s="35" t="str">
        <f>IF(Balans!D60=0,"",Balans!D60/Balans!$C60)</f>
        <v/>
      </c>
      <c r="E60" s="35" t="str">
        <f>IF(Balans!E60=0,"",Balans!E60/Balans!$C60)</f>
        <v/>
      </c>
      <c r="F60" s="38"/>
    </row>
    <row r="61" spans="1:6">
      <c r="A61" s="12" t="s">
        <v>72</v>
      </c>
      <c r="B61" s="20">
        <v>1310</v>
      </c>
      <c r="C61" s="35" t="str">
        <f>IF(Balans!C61=0,"",Balans!C61/Balans!$C61)</f>
        <v/>
      </c>
      <c r="D61" s="35" t="str">
        <f>IF(Balans!D61=0,"",Balans!D61/Balans!$C61)</f>
        <v/>
      </c>
      <c r="E61" s="35" t="str">
        <f>IF(Balans!E61=0,"",Balans!E61/Balans!$C61)</f>
        <v/>
      </c>
      <c r="F61" s="38"/>
    </row>
    <row r="62" spans="1:6">
      <c r="A62" s="12" t="s">
        <v>73</v>
      </c>
      <c r="B62" s="20">
        <v>1311</v>
      </c>
      <c r="C62" s="35" t="str">
        <f>IF(Balans!C62=0,"",Balans!C62/Balans!$C62)</f>
        <v/>
      </c>
      <c r="D62" s="35" t="str">
        <f>IF(Balans!D62=0,"",Balans!D62/Balans!$C62)</f>
        <v/>
      </c>
      <c r="E62" s="35" t="str">
        <f>IF(Balans!E62=0,"",Balans!E62/Balans!$C62)</f>
        <v/>
      </c>
      <c r="F62" s="38"/>
    </row>
    <row r="63" spans="1:6">
      <c r="A63" s="12" t="s">
        <v>74</v>
      </c>
      <c r="B63" s="20">
        <v>132</v>
      </c>
      <c r="C63" s="35" t="str">
        <f>IF(Balans!C63=0,"",Balans!C63/Balans!$C63)</f>
        <v/>
      </c>
      <c r="D63" s="35" t="str">
        <f>IF(Balans!D63=0,"",Balans!D63/Balans!$C63)</f>
        <v/>
      </c>
      <c r="E63" s="35" t="str">
        <f>IF(Balans!E63=0,"",Balans!E63/Balans!$C63)</f>
        <v/>
      </c>
      <c r="F63" s="38"/>
    </row>
    <row r="64" spans="1:6">
      <c r="A64" s="12" t="s">
        <v>75</v>
      </c>
      <c r="B64" s="20">
        <v>133</v>
      </c>
      <c r="C64" s="35" t="str">
        <f>IF(Balans!C64=0,"",Balans!C64/Balans!$C64)</f>
        <v/>
      </c>
      <c r="D64" s="35" t="str">
        <f>IF(Balans!D64=0,"",Balans!D64/Balans!$C64)</f>
        <v/>
      </c>
      <c r="E64" s="35" t="str">
        <f>IF(Balans!E64=0,"",Balans!E64/Balans!$C64)</f>
        <v/>
      </c>
      <c r="F64" s="38"/>
    </row>
    <row r="65" spans="1:6">
      <c r="A65" s="12" t="s">
        <v>76</v>
      </c>
      <c r="B65" s="20">
        <v>14</v>
      </c>
      <c r="C65" s="35">
        <f>IF(Balans!C65=0,"",Balans!C65/Balans!$C65)</f>
        <v>1</v>
      </c>
      <c r="D65" s="35">
        <f>IF(Balans!D65=0,"",Balans!D65/Balans!$C65)</f>
        <v>1.0957177779651015</v>
      </c>
      <c r="E65" s="35">
        <f>IF(Balans!E65=0,"",Balans!E65/Balans!$C65)</f>
        <v>1.0019809491696872</v>
      </c>
      <c r="F65" s="38"/>
    </row>
    <row r="66" spans="1:6">
      <c r="A66" s="12" t="s">
        <v>77</v>
      </c>
      <c r="B66" s="20">
        <v>15</v>
      </c>
      <c r="C66" s="35" t="str">
        <f>IF(Balans!C66=0,"",Balans!C66/Balans!$C66)</f>
        <v/>
      </c>
      <c r="D66" s="35" t="str">
        <f>IF(Balans!D66=0,"",Balans!D66/Balans!$C66)</f>
        <v/>
      </c>
      <c r="E66" s="35" t="str">
        <f>IF(Balans!E66=0,"",Balans!E66/Balans!$C66)</f>
        <v/>
      </c>
      <c r="F66" s="38"/>
    </row>
    <row r="67" spans="1:6">
      <c r="A67" s="60" t="s">
        <v>78</v>
      </c>
      <c r="B67" s="60">
        <v>16</v>
      </c>
      <c r="C67" s="35" t="str">
        <f>IF(Balans!C67=0,"",Balans!C67/Balans!$C67)</f>
        <v/>
      </c>
      <c r="D67" s="35" t="str">
        <f>IF(Balans!D67=0,"",Balans!D67/Balans!$C67)</f>
        <v/>
      </c>
      <c r="E67" s="35" t="str">
        <f>IF(Balans!E67=0,"",Balans!E67/Balans!$C67)</f>
        <v/>
      </c>
      <c r="F67" s="38"/>
    </row>
    <row r="68" spans="1:6">
      <c r="A68" s="12" t="s">
        <v>79</v>
      </c>
      <c r="B68" s="12" t="s">
        <v>80</v>
      </c>
      <c r="C68" s="35" t="str">
        <f>IF(Balans!C68=0,"",Balans!C68/Balans!$C68)</f>
        <v/>
      </c>
      <c r="D68" s="35" t="str">
        <f>IF(Balans!D68=0,"",Balans!D68/Balans!$C68)</f>
        <v/>
      </c>
      <c r="E68" s="35" t="str">
        <f>IF(Balans!E68=0,"",Balans!E68/Balans!$C68)</f>
        <v/>
      </c>
      <c r="F68" s="38"/>
    </row>
    <row r="69" spans="1:6">
      <c r="A69" s="12" t="s">
        <v>81</v>
      </c>
      <c r="B69" s="20">
        <v>160</v>
      </c>
      <c r="C69" s="35" t="str">
        <f>IF(Balans!C69=0,"",Balans!C69/Balans!$C69)</f>
        <v/>
      </c>
      <c r="D69" s="35" t="str">
        <f>IF(Balans!D69=0,"",Balans!D69/Balans!$C69)</f>
        <v/>
      </c>
      <c r="E69" s="35" t="str">
        <f>IF(Balans!E69=0,"",Balans!E69/Balans!$C69)</f>
        <v/>
      </c>
      <c r="F69" s="38"/>
    </row>
    <row r="70" spans="1:6">
      <c r="A70" s="12" t="s">
        <v>82</v>
      </c>
      <c r="B70" s="20">
        <v>161</v>
      </c>
      <c r="C70" s="35" t="str">
        <f>IF(Balans!C70=0,"",Balans!C70/Balans!$C70)</f>
        <v/>
      </c>
      <c r="D70" s="35" t="str">
        <f>IF(Balans!D70=0,"",Balans!D70/Balans!$C70)</f>
        <v/>
      </c>
      <c r="E70" s="35" t="str">
        <f>IF(Balans!E70=0,"",Balans!E70/Balans!$C70)</f>
        <v/>
      </c>
      <c r="F70" s="38"/>
    </row>
    <row r="71" spans="1:6">
      <c r="A71" s="12" t="s">
        <v>83</v>
      </c>
      <c r="B71" s="20">
        <v>162</v>
      </c>
      <c r="C71" s="35" t="str">
        <f>IF(Balans!C71=0,"",Balans!C71/Balans!$C71)</f>
        <v/>
      </c>
      <c r="D71" s="35" t="str">
        <f>IF(Balans!D71=0,"",Balans!D71/Balans!$C71)</f>
        <v/>
      </c>
      <c r="E71" s="35" t="str">
        <f>IF(Balans!E71=0,"",Balans!E71/Balans!$C71)</f>
        <v/>
      </c>
      <c r="F71" s="38"/>
    </row>
    <row r="72" spans="1:6">
      <c r="A72" s="12" t="s">
        <v>84</v>
      </c>
      <c r="B72" s="12" t="s">
        <v>85</v>
      </c>
      <c r="C72" s="35" t="str">
        <f>IF(Balans!C72=0,"",Balans!C72/Balans!$C72)</f>
        <v/>
      </c>
      <c r="D72" s="35" t="str">
        <f>IF(Balans!D72=0,"",Balans!D72/Balans!$C72)</f>
        <v/>
      </c>
      <c r="E72" s="35" t="str">
        <f>IF(Balans!E72=0,"",Balans!E72/Balans!$C72)</f>
        <v/>
      </c>
      <c r="F72" s="38"/>
    </row>
    <row r="73" spans="1:6">
      <c r="A73" s="12" t="s">
        <v>86</v>
      </c>
      <c r="B73" s="20">
        <v>168</v>
      </c>
      <c r="C73" s="35" t="str">
        <f>IF(Balans!C73=0,"",Balans!C73/Balans!$C73)</f>
        <v/>
      </c>
      <c r="D73" s="35" t="str">
        <f>IF(Balans!D73=0,"",Balans!D73/Balans!$C73)</f>
        <v/>
      </c>
      <c r="E73" s="35" t="str">
        <f>IF(Balans!E73=0,"",Balans!E73/Balans!$C73)</f>
        <v/>
      </c>
      <c r="F73" s="38"/>
    </row>
    <row r="74" spans="1:6">
      <c r="A74" s="60" t="s">
        <v>87</v>
      </c>
      <c r="B74" s="60" t="s">
        <v>88</v>
      </c>
      <c r="C74" s="35">
        <f>IF(Balans!C74=0,"",Balans!C74/Balans!$C74)</f>
        <v>1</v>
      </c>
      <c r="D74" s="35">
        <f>IF(Balans!D74=0,"",Balans!D74/Balans!$C74)</f>
        <v>1.0016819932584167</v>
      </c>
      <c r="E74" s="35">
        <f>IF(Balans!E74=0,"",Balans!E74/Balans!$C74)</f>
        <v>0.87774415555545471</v>
      </c>
      <c r="F74" s="38"/>
    </row>
    <row r="75" spans="1:6">
      <c r="A75" s="12" t="s">
        <v>89</v>
      </c>
      <c r="B75" s="20">
        <v>17</v>
      </c>
      <c r="C75" s="35">
        <f>IF(Balans!C75=0,"",Balans!C75/Balans!$C75)</f>
        <v>1</v>
      </c>
      <c r="D75" s="35">
        <f>IF(Balans!D75=0,"",Balans!D75/Balans!$C75)</f>
        <v>0.97359433811454565</v>
      </c>
      <c r="E75" s="35">
        <f>IF(Balans!E75=0,"",Balans!E75/Balans!$C75)</f>
        <v>0.69618714062189668</v>
      </c>
      <c r="F75" s="38"/>
    </row>
    <row r="76" spans="1:6">
      <c r="A76" s="12" t="s">
        <v>90</v>
      </c>
      <c r="B76" s="12" t="s">
        <v>91</v>
      </c>
      <c r="C76" s="35">
        <f>IF(Balans!C76=0,"",Balans!C76/Balans!$C76)</f>
        <v>1</v>
      </c>
      <c r="D76" s="35">
        <f>IF(Balans!D76=0,"",Balans!D76/Balans!$C76)</f>
        <v>0.97354717767131849</v>
      </c>
      <c r="E76" s="35">
        <f>IF(Balans!E76=0,"",Balans!E76/Balans!$C76)</f>
        <v>0.69615341765039263</v>
      </c>
      <c r="F76" s="38"/>
    </row>
    <row r="77" spans="1:6">
      <c r="A77" s="12" t="s">
        <v>92</v>
      </c>
      <c r="B77" s="20">
        <v>170</v>
      </c>
      <c r="C77" s="35" t="str">
        <f>IF(Balans!C77=0,"",Balans!C77/Balans!$C77)</f>
        <v/>
      </c>
      <c r="D77" s="35" t="str">
        <f>IF(Balans!D77=0,"",Balans!D77/Balans!$C77)</f>
        <v/>
      </c>
      <c r="E77" s="35" t="str">
        <f>IF(Balans!E77=0,"",Balans!E77/Balans!$C77)</f>
        <v/>
      </c>
      <c r="F77" s="38"/>
    </row>
    <row r="78" spans="1:6">
      <c r="A78" s="12" t="s">
        <v>93</v>
      </c>
      <c r="B78" s="20">
        <v>171</v>
      </c>
      <c r="C78" s="35" t="str">
        <f>IF(Balans!C78=0,"",Balans!C78/Balans!$C78)</f>
        <v/>
      </c>
      <c r="D78" s="35" t="str">
        <f>IF(Balans!D78=0,"",Balans!D78/Balans!$C78)</f>
        <v/>
      </c>
      <c r="E78" s="35" t="str">
        <f>IF(Balans!E78=0,"",Balans!E78/Balans!$C78)</f>
        <v/>
      </c>
      <c r="F78" s="38"/>
    </row>
    <row r="79" spans="1:6">
      <c r="A79" s="12" t="s">
        <v>94</v>
      </c>
      <c r="B79" s="20">
        <v>172</v>
      </c>
      <c r="C79" s="35">
        <f>IF(Balans!C79=0,"",Balans!C79/Balans!$C79)</f>
        <v>1</v>
      </c>
      <c r="D79" s="35">
        <f>IF(Balans!D79=0,"",Balans!D79/Balans!$C79)</f>
        <v>0.97354717767131849</v>
      </c>
      <c r="E79" s="35">
        <f>IF(Balans!E79=0,"",Balans!E79/Balans!$C79)</f>
        <v>0.69615341765039263</v>
      </c>
      <c r="F79" s="38"/>
    </row>
    <row r="80" spans="1:6">
      <c r="A80" s="12" t="s">
        <v>95</v>
      </c>
      <c r="B80" s="20">
        <v>173</v>
      </c>
      <c r="C80" s="35" t="str">
        <f>IF(Balans!C80=0,"",Balans!C80/Balans!$C80)</f>
        <v/>
      </c>
      <c r="D80" s="35" t="str">
        <f>IF(Balans!D80=0,"",Balans!D80/Balans!$C80)</f>
        <v/>
      </c>
      <c r="E80" s="35" t="str">
        <f>IF(Balans!E80=0,"",Balans!E80/Balans!$C80)</f>
        <v/>
      </c>
      <c r="F80" s="38"/>
    </row>
    <row r="81" spans="1:6">
      <c r="A81" s="12" t="s">
        <v>96</v>
      </c>
      <c r="B81" s="20">
        <v>174</v>
      </c>
      <c r="C81" s="35" t="str">
        <f>IF(Balans!C81=0,"",Balans!C81/Balans!$C81)</f>
        <v/>
      </c>
      <c r="D81" s="35" t="str">
        <f>IF(Balans!D81=0,"",Balans!D81/Balans!$C81)</f>
        <v/>
      </c>
      <c r="E81" s="35" t="str">
        <f>IF(Balans!E81=0,"",Balans!E81/Balans!$C81)</f>
        <v/>
      </c>
      <c r="F81" s="38"/>
    </row>
    <row r="82" spans="1:6">
      <c r="A82" s="12" t="s">
        <v>97</v>
      </c>
      <c r="B82" s="20">
        <v>175</v>
      </c>
      <c r="C82" s="35" t="str">
        <f>IF(Balans!C82=0,"",Balans!C82/Balans!$C82)</f>
        <v/>
      </c>
      <c r="D82" s="35" t="str">
        <f>IF(Balans!D82=0,"",Balans!D82/Balans!$C82)</f>
        <v/>
      </c>
      <c r="E82" s="35" t="str">
        <f>IF(Balans!E82=0,"",Balans!E82/Balans!$C82)</f>
        <v/>
      </c>
      <c r="F82" s="38"/>
    </row>
    <row r="83" spans="1:6">
      <c r="A83" s="12" t="s">
        <v>98</v>
      </c>
      <c r="B83" s="20">
        <v>1750</v>
      </c>
      <c r="C83" s="35" t="str">
        <f>IF(Balans!C83=0,"",Balans!C83/Balans!$C83)</f>
        <v/>
      </c>
      <c r="D83" s="35" t="str">
        <f>IF(Balans!D83=0,"",Balans!D83/Balans!$C83)</f>
        <v/>
      </c>
      <c r="E83" s="35" t="str">
        <f>IF(Balans!E83=0,"",Balans!E83/Balans!$C83)</f>
        <v/>
      </c>
      <c r="F83" s="38"/>
    </row>
    <row r="84" spans="1:6">
      <c r="A84" s="12" t="s">
        <v>99</v>
      </c>
      <c r="B84" s="20">
        <v>1751</v>
      </c>
      <c r="C84" s="35" t="str">
        <f>IF(Balans!C84=0,"",Balans!C84/Balans!$C84)</f>
        <v/>
      </c>
      <c r="D84" s="35" t="str">
        <f>IF(Balans!D84=0,"",Balans!D84/Balans!$C84)</f>
        <v/>
      </c>
      <c r="E84" s="35" t="str">
        <f>IF(Balans!E84=0,"",Balans!E84/Balans!$C84)</f>
        <v/>
      </c>
      <c r="F84" s="38"/>
    </row>
    <row r="85" spans="1:6">
      <c r="A85" s="12" t="s">
        <v>100</v>
      </c>
      <c r="B85" s="20">
        <v>176</v>
      </c>
      <c r="C85" s="35" t="str">
        <f>IF(Balans!C85=0,"",Balans!C85/Balans!$C85)</f>
        <v/>
      </c>
      <c r="D85" s="35" t="str">
        <f>IF(Balans!D85=0,"",Balans!D85/Balans!$C85)</f>
        <v/>
      </c>
      <c r="E85" s="35" t="str">
        <f>IF(Balans!E85=0,"",Balans!E85/Balans!$C85)</f>
        <v/>
      </c>
      <c r="F85" s="38"/>
    </row>
    <row r="86" spans="1:6">
      <c r="A86" s="12" t="s">
        <v>101</v>
      </c>
      <c r="B86" s="12" t="s">
        <v>102</v>
      </c>
      <c r="C86" s="35" t="str">
        <f>IF(Balans!C86=0,"",Balans!C86/Balans!$C86)</f>
        <v/>
      </c>
      <c r="D86" s="35" t="str">
        <f>IF(Balans!D86=0,"",Balans!D86/Balans!$C86)</f>
        <v/>
      </c>
      <c r="E86" s="35" t="str">
        <f>IF(Balans!E86=0,"",Balans!E86/Balans!$C86)</f>
        <v/>
      </c>
      <c r="F86" s="38"/>
    </row>
    <row r="87" spans="1:6">
      <c r="A87" s="12" t="s">
        <v>103</v>
      </c>
      <c r="B87" s="12" t="s">
        <v>104</v>
      </c>
      <c r="C87" s="35">
        <f>IF(Balans!C87=0,"",Balans!C87/Balans!$C87)</f>
        <v>1</v>
      </c>
      <c r="D87" s="35">
        <f>IF(Balans!D87=0,"",Balans!D87/Balans!$C87)</f>
        <v>1.0102686524726068</v>
      </c>
      <c r="E87" s="35">
        <f>IF(Balans!E87=0,"",Balans!E87/Balans!$C87)</f>
        <v>0.93324635436180781</v>
      </c>
      <c r="F87" s="38"/>
    </row>
    <row r="88" spans="1:6">
      <c r="A88" s="12" t="s">
        <v>105</v>
      </c>
      <c r="B88" s="20">
        <v>42</v>
      </c>
      <c r="C88" s="35">
        <f>IF(Balans!C88=0,"",Balans!C88/Balans!$C88)</f>
        <v>1</v>
      </c>
      <c r="D88" s="35">
        <f>IF(Balans!D88=0,"",Balans!D88/Balans!$C88)</f>
        <v>1.1087224074956328</v>
      </c>
      <c r="E88" s="35">
        <f>IF(Balans!E88=0,"",Balans!E88/Balans!$C88)</f>
        <v>1.1367714784818168</v>
      </c>
      <c r="F88" s="38"/>
    </row>
    <row r="89" spans="1:6">
      <c r="A89" s="12" t="s">
        <v>90</v>
      </c>
      <c r="B89" s="20">
        <v>43</v>
      </c>
      <c r="C89" s="35">
        <f>IF(Balans!C89=0,"",Balans!C89/Balans!$C89)</f>
        <v>1</v>
      </c>
      <c r="D89" s="35">
        <f>IF(Balans!D89=0,"",Balans!D89/Balans!$C89)</f>
        <v>1</v>
      </c>
      <c r="E89" s="35">
        <f>IF(Balans!E89=0,"",Balans!E89/Balans!$C89)</f>
        <v>0.9</v>
      </c>
      <c r="F89" s="38"/>
    </row>
    <row r="90" spans="1:6">
      <c r="A90" s="12" t="s">
        <v>95</v>
      </c>
      <c r="B90" s="12" t="s">
        <v>106</v>
      </c>
      <c r="C90" s="35">
        <f>IF(Balans!C90=0,"",Balans!C90/Balans!$C90)</f>
        <v>1</v>
      </c>
      <c r="D90" s="35">
        <f>IF(Balans!D90=0,"",Balans!D90/Balans!$C90)</f>
        <v>1</v>
      </c>
      <c r="E90" s="35">
        <f>IF(Balans!E90=0,"",Balans!E90/Balans!$C90)</f>
        <v>0.9</v>
      </c>
      <c r="F90" s="38"/>
    </row>
    <row r="91" spans="1:6">
      <c r="A91" s="12" t="s">
        <v>96</v>
      </c>
      <c r="B91" s="20">
        <v>439</v>
      </c>
      <c r="C91" s="35" t="str">
        <f>IF(Balans!C91=0,"",Balans!C91/Balans!$C91)</f>
        <v/>
      </c>
      <c r="D91" s="35" t="str">
        <f>IF(Balans!D91=0,"",Balans!D91/Balans!$C91)</f>
        <v/>
      </c>
      <c r="E91" s="35" t="str">
        <f>IF(Balans!E91=0,"",Balans!E91/Balans!$C91)</f>
        <v/>
      </c>
      <c r="F91" s="38"/>
    </row>
    <row r="92" spans="1:6">
      <c r="A92" s="12" t="s">
        <v>97</v>
      </c>
      <c r="B92" s="20">
        <v>44</v>
      </c>
      <c r="C92" s="35">
        <f>IF(Balans!C92=0,"",Balans!C92/Balans!$C92)</f>
        <v>1</v>
      </c>
      <c r="D92" s="35">
        <f>IF(Balans!D92=0,"",Balans!D92/Balans!$C92)</f>
        <v>0.84388877502220405</v>
      </c>
      <c r="E92" s="35">
        <f>IF(Balans!E92=0,"",Balans!E92/Balans!$C92)</f>
        <v>0.43451526952244313</v>
      </c>
      <c r="F92" s="38"/>
    </row>
    <row r="93" spans="1:6">
      <c r="A93" s="12" t="s">
        <v>98</v>
      </c>
      <c r="B93" s="12" t="s">
        <v>107</v>
      </c>
      <c r="C93" s="35">
        <f>IF(Balans!C93=0,"",Balans!C93/Balans!$C93)</f>
        <v>1</v>
      </c>
      <c r="D93" s="35">
        <f>IF(Balans!D93=0,"",Balans!D93/Balans!$C93)</f>
        <v>0.84388877502220405</v>
      </c>
      <c r="E93" s="35">
        <f>IF(Balans!E93=0,"",Balans!E93/Balans!$C93)</f>
        <v>0.43451526952244313</v>
      </c>
      <c r="F93" s="38"/>
    </row>
    <row r="94" spans="1:6">
      <c r="A94" s="12" t="s">
        <v>99</v>
      </c>
      <c r="B94" s="20">
        <v>441</v>
      </c>
      <c r="C94" s="35" t="str">
        <f>IF(Balans!C94=0,"",Balans!C94/Balans!$C94)</f>
        <v/>
      </c>
      <c r="D94" s="35" t="str">
        <f>IF(Balans!D94=0,"",Balans!D94/Balans!$C94)</f>
        <v/>
      </c>
      <c r="E94" s="35" t="str">
        <f>IF(Balans!E94=0,"",Balans!E94/Balans!$C94)</f>
        <v/>
      </c>
      <c r="F94" s="38"/>
    </row>
    <row r="95" spans="1:6">
      <c r="A95" s="12" t="s">
        <v>100</v>
      </c>
      <c r="B95" s="20">
        <v>46</v>
      </c>
      <c r="C95" s="35" t="str">
        <f>IF(Balans!C95=0,"",Balans!C95/Balans!$C95)</f>
        <v/>
      </c>
      <c r="D95" s="35" t="str">
        <f>IF(Balans!D95=0,"",Balans!D95/Balans!$C95)</f>
        <v/>
      </c>
      <c r="E95" s="35" t="str">
        <f>IF(Balans!E95=0,"",Balans!E95/Balans!$C95)</f>
        <v/>
      </c>
      <c r="F95" s="38"/>
    </row>
    <row r="96" spans="1:6">
      <c r="A96" s="12" t="s">
        <v>108</v>
      </c>
      <c r="B96" s="12"/>
      <c r="C96" s="35" t="str">
        <f>IF(Balans!C96=0,"",Balans!C96/Balans!$C96)</f>
        <v/>
      </c>
      <c r="D96" s="35" t="str">
        <f>IF(Balans!D96=0,"",Balans!D96/Balans!$C96)</f>
        <v/>
      </c>
      <c r="E96" s="35" t="str">
        <f>IF(Balans!E96=0,"",Balans!E96/Balans!$C96)</f>
        <v/>
      </c>
      <c r="F96" s="38"/>
    </row>
    <row r="97" spans="1:6">
      <c r="A97" s="12" t="s">
        <v>109</v>
      </c>
      <c r="B97" s="20">
        <v>45</v>
      </c>
      <c r="C97" s="35">
        <f>IF(Balans!C97=0,"",Balans!C97/Balans!$C97)</f>
        <v>1</v>
      </c>
      <c r="D97" s="35">
        <f>IF(Balans!D97=0,"",Balans!D97/Balans!$C97)</f>
        <v>2.9164810690423164</v>
      </c>
      <c r="E97" s="35">
        <f>IF(Balans!E97=0,"",Balans!E97/Balans!$C97)</f>
        <v>3.623608017817372</v>
      </c>
      <c r="F97" s="38"/>
    </row>
    <row r="98" spans="1:6">
      <c r="A98" s="12" t="s">
        <v>110</v>
      </c>
      <c r="B98" s="12" t="s">
        <v>111</v>
      </c>
      <c r="C98" s="35">
        <f>IF(Balans!C98=0,"",Balans!C98/Balans!$C98)</f>
        <v>1</v>
      </c>
      <c r="D98" s="35">
        <f>IF(Balans!D98=0,"",Balans!D98/Balans!$C98)</f>
        <v>2.9164810690423164</v>
      </c>
      <c r="E98" s="35">
        <f>IF(Balans!E98=0,"",Balans!E98/Balans!$C98)</f>
        <v>3.623608017817372</v>
      </c>
      <c r="F98" s="38"/>
    </row>
    <row r="99" spans="1:6">
      <c r="A99" s="12" t="s">
        <v>112</v>
      </c>
      <c r="B99" s="12" t="s">
        <v>113</v>
      </c>
      <c r="C99" s="35" t="str">
        <f>IF(Balans!C99=0,"",Balans!C99/Balans!$C99)</f>
        <v/>
      </c>
      <c r="D99" s="35" t="str">
        <f>IF(Balans!D99=0,"",Balans!D99/Balans!$C99)</f>
        <v/>
      </c>
      <c r="E99" s="35" t="str">
        <f>IF(Balans!E99=0,"",Balans!E99/Balans!$C99)</f>
        <v/>
      </c>
      <c r="F99" s="38"/>
    </row>
    <row r="100" spans="1:6">
      <c r="A100" s="12" t="s">
        <v>101</v>
      </c>
      <c r="B100" s="12" t="s">
        <v>114</v>
      </c>
      <c r="C100" s="35">
        <f>IF(Balans!C100=0,"",Balans!C100/Balans!$C100)</f>
        <v>1</v>
      </c>
      <c r="D100" s="35">
        <f>IF(Balans!D100=0,"",Balans!D100/Balans!$C100)</f>
        <v>1</v>
      </c>
      <c r="E100" s="35">
        <f>IF(Balans!E100=0,"",Balans!E100/Balans!$C100)</f>
        <v>1.0092208390963577</v>
      </c>
      <c r="F100" s="38"/>
    </row>
    <row r="101" spans="1:6">
      <c r="A101" s="12" t="s">
        <v>55</v>
      </c>
      <c r="B101" s="12" t="s">
        <v>115</v>
      </c>
      <c r="C101" s="35" t="str">
        <f>IF(Balans!C101=0,"",Balans!C101/Balans!$C101)</f>
        <v/>
      </c>
      <c r="D101" s="35" t="str">
        <f>IF(Balans!D101=0,"",Balans!D101/Balans!$C101)</f>
        <v/>
      </c>
      <c r="E101" s="35" t="str">
        <f>IF(Balans!E101=0,"",Balans!E101/Balans!$C101)</f>
        <v/>
      </c>
      <c r="F101" s="38"/>
    </row>
    <row r="102" spans="1:6">
      <c r="A102" s="60" t="s">
        <v>116</v>
      </c>
      <c r="B102" s="60" t="s">
        <v>117</v>
      </c>
      <c r="C102" s="35">
        <f>IF(Balans!C102=0,"",Balans!C102/Balans!$C102)</f>
        <v>1</v>
      </c>
      <c r="D102" s="35">
        <f>IF(Balans!D102=0,"",Balans!D102/Balans!$C102)</f>
        <v>0.99927842197846073</v>
      </c>
      <c r="E102" s="35">
        <f>IF(Balans!E102=0,"",Balans!E102/Balans!$C102)</f>
        <v>0.90125186461071871</v>
      </c>
      <c r="F102" s="38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48"/>
  <sheetViews>
    <sheetView workbookViewId="0">
      <selection activeCell="H9" sqref="H9"/>
    </sheetView>
  </sheetViews>
  <sheetFormatPr defaultRowHeight="15"/>
  <cols>
    <col min="1" max="1" width="48.7109375" bestFit="1" customWidth="1"/>
    <col min="2" max="2" width="6" bestFit="1" customWidth="1"/>
    <col min="3" max="4" width="9.7109375" bestFit="1" customWidth="1"/>
    <col min="5" max="5" width="14.28515625" customWidth="1"/>
  </cols>
  <sheetData>
    <row r="1" spans="1:5">
      <c r="A1" s="6" t="s">
        <v>126</v>
      </c>
      <c r="B1" s="6"/>
    </row>
    <row r="2" spans="1:5">
      <c r="A2" s="7"/>
      <c r="B2" s="7" t="s">
        <v>119</v>
      </c>
      <c r="C2" s="53" t="s">
        <v>3</v>
      </c>
      <c r="D2" s="53" t="s">
        <v>4</v>
      </c>
      <c r="E2" s="53" t="s">
        <v>5</v>
      </c>
    </row>
    <row r="3" spans="1:5">
      <c r="A3" s="61" t="s">
        <v>127</v>
      </c>
      <c r="B3" s="61" t="s">
        <v>189</v>
      </c>
      <c r="C3" s="62">
        <f>IF(Resultatenrek!$C3=0,"",Resultatenrek!C3/Resultatenrek!$C3)</f>
        <v>1</v>
      </c>
      <c r="D3" s="62">
        <f>IF(Resultatenrek!$C3=0,"",Resultatenrek!D3/Resultatenrek!$C3)</f>
        <v>1.6040689177755558</v>
      </c>
      <c r="E3" s="62">
        <f>IF(Resultatenrek!$C3=0,"",Resultatenrek!E3/Resultatenrek!$C3)</f>
        <v>1.6554111222213677</v>
      </c>
    </row>
    <row r="4" spans="1:5">
      <c r="A4" s="20" t="s">
        <v>128</v>
      </c>
      <c r="B4" s="20">
        <v>70</v>
      </c>
      <c r="C4" s="62">
        <f>IF(Resultatenrek!$C4=0,"",Resultatenrek!C4/Resultatenrek!$C4)</f>
        <v>1</v>
      </c>
      <c r="D4" s="62">
        <f>IF(Resultatenrek!$C4=0,"",Resultatenrek!D4/Resultatenrek!$C4)</f>
        <v>1.6040689177755558</v>
      </c>
      <c r="E4" s="62">
        <f>IF(Resultatenrek!$C4=0,"",Resultatenrek!E4/Resultatenrek!$C4)</f>
        <v>1.6554111222213677</v>
      </c>
    </row>
    <row r="5" spans="1:5" ht="42.75" customHeight="1">
      <c r="A5" s="20" t="s">
        <v>129</v>
      </c>
      <c r="B5" s="20">
        <v>71</v>
      </c>
      <c r="C5" s="62" t="str">
        <f>IF(Resultatenrek!$C5=0,"",Resultatenrek!C5/Resultatenrek!$C5)</f>
        <v/>
      </c>
      <c r="D5" s="62" t="str">
        <f>IF(Resultatenrek!$C5=0,"",Resultatenrek!D5/Resultatenrek!$C5)</f>
        <v/>
      </c>
      <c r="E5" s="62" t="str">
        <f>IF(Resultatenrek!$C5=0,"",Resultatenrek!E5/Resultatenrek!$C5)</f>
        <v/>
      </c>
    </row>
    <row r="6" spans="1:5">
      <c r="A6" s="20" t="s">
        <v>130</v>
      </c>
      <c r="B6" s="20">
        <v>72</v>
      </c>
      <c r="C6" s="62" t="str">
        <f>IF(Resultatenrek!$C6=0,"",Resultatenrek!C6/Resultatenrek!$C6)</f>
        <v/>
      </c>
      <c r="D6" s="62" t="str">
        <f>IF(Resultatenrek!$C6=0,"",Resultatenrek!D6/Resultatenrek!$C6)</f>
        <v/>
      </c>
      <c r="E6" s="62" t="str">
        <f>IF(Resultatenrek!$C6=0,"",Resultatenrek!E6/Resultatenrek!$C6)</f>
        <v/>
      </c>
    </row>
    <row r="7" spans="1:5">
      <c r="A7" s="20" t="s">
        <v>131</v>
      </c>
      <c r="B7" s="20">
        <v>74</v>
      </c>
      <c r="C7" s="62" t="str">
        <f>IF(Resultatenrek!$C7=0,"",Resultatenrek!C7/Resultatenrek!$C7)</f>
        <v/>
      </c>
      <c r="D7" s="62" t="str">
        <f>IF(Resultatenrek!$C7=0,"",Resultatenrek!D7/Resultatenrek!$C7)</f>
        <v/>
      </c>
      <c r="E7" s="62" t="str">
        <f>IF(Resultatenrek!$C7=0,"",Resultatenrek!E7/Resultatenrek!$C7)</f>
        <v/>
      </c>
    </row>
    <row r="8" spans="1:5">
      <c r="A8" s="20" t="s">
        <v>187</v>
      </c>
      <c r="B8" s="20" t="s">
        <v>188</v>
      </c>
      <c r="C8" s="62" t="str">
        <f>IF(Resultatenrek!$C8=0,"",Resultatenrek!C8/Resultatenrek!$C8)</f>
        <v/>
      </c>
      <c r="D8" s="62" t="str">
        <f>IF(Resultatenrek!$C8=0,"",Resultatenrek!D8/Resultatenrek!$C8)</f>
        <v/>
      </c>
      <c r="E8" s="62" t="str">
        <f>IF(Resultatenrek!$C8=0,"",Resultatenrek!E8/Resultatenrek!$C8)</f>
        <v/>
      </c>
    </row>
    <row r="9" spans="1:5">
      <c r="A9" s="61" t="s">
        <v>132</v>
      </c>
      <c r="B9" s="61" t="s">
        <v>190</v>
      </c>
      <c r="C9" s="62">
        <f>IF(Resultatenrek!$C9=0,"",Resultatenrek!C9/Resultatenrek!$C9)</f>
        <v>1</v>
      </c>
      <c r="D9" s="62">
        <f>IF(Resultatenrek!$C9=0,"",Resultatenrek!D9/Resultatenrek!$C9)</f>
        <v>13.032520325203253</v>
      </c>
      <c r="E9" s="62">
        <f>IF(Resultatenrek!$C9=0,"",Resultatenrek!E9/Resultatenrek!$C9)</f>
        <v>13.223577235772357</v>
      </c>
    </row>
    <row r="10" spans="1:5">
      <c r="A10" s="20" t="s">
        <v>133</v>
      </c>
      <c r="B10" s="20">
        <v>60</v>
      </c>
      <c r="C10" s="62" t="str">
        <f>IF(Resultatenrek!$C10=0,"",Resultatenrek!C10/Resultatenrek!$C10)</f>
        <v/>
      </c>
      <c r="D10" s="62" t="str">
        <f>IF(Resultatenrek!$C10=0,"",Resultatenrek!D10/Resultatenrek!$C10)</f>
        <v/>
      </c>
      <c r="E10" s="62" t="str">
        <f>IF(Resultatenrek!$C10=0,"",Resultatenrek!E10/Resultatenrek!$C10)</f>
        <v/>
      </c>
    </row>
    <row r="11" spans="1:5">
      <c r="A11" s="20" t="s">
        <v>134</v>
      </c>
      <c r="B11" s="20" t="s">
        <v>135</v>
      </c>
      <c r="C11" s="62" t="str">
        <f>IF(Resultatenrek!$C11=0,"",Resultatenrek!C11/Resultatenrek!$C11)</f>
        <v/>
      </c>
      <c r="D11" s="62" t="str">
        <f>IF(Resultatenrek!$C11=0,"",Resultatenrek!D11/Resultatenrek!$C11)</f>
        <v/>
      </c>
      <c r="E11" s="62" t="str">
        <f>IF(Resultatenrek!$C11=0,"",Resultatenrek!E11/Resultatenrek!$C11)</f>
        <v/>
      </c>
    </row>
    <row r="12" spans="1:5">
      <c r="A12" s="20" t="s">
        <v>136</v>
      </c>
      <c r="B12" s="20">
        <v>609</v>
      </c>
      <c r="C12" s="62" t="str">
        <f>IF(Resultatenrek!$C12=0,"",Resultatenrek!C12/Resultatenrek!$C12)</f>
        <v/>
      </c>
      <c r="D12" s="62" t="str">
        <f>IF(Resultatenrek!$C12=0,"",Resultatenrek!D12/Resultatenrek!$C12)</f>
        <v/>
      </c>
      <c r="E12" s="62" t="str">
        <f>IF(Resultatenrek!$C12=0,"",Resultatenrek!E12/Resultatenrek!$C12)</f>
        <v/>
      </c>
    </row>
    <row r="13" spans="1:5">
      <c r="A13" s="20" t="s">
        <v>137</v>
      </c>
      <c r="B13" s="20">
        <v>61</v>
      </c>
      <c r="C13" s="62" t="str">
        <f>IF(Resultatenrek!$C13=0,"",Resultatenrek!C13/Resultatenrek!$C13)</f>
        <v/>
      </c>
      <c r="D13" s="62" t="str">
        <f>IF(Resultatenrek!$C13=0,"",Resultatenrek!D13/Resultatenrek!$C13)</f>
        <v/>
      </c>
      <c r="E13" s="62" t="str">
        <f>IF(Resultatenrek!$C13=0,"",Resultatenrek!E13/Resultatenrek!$C13)</f>
        <v/>
      </c>
    </row>
    <row r="14" spans="1:5" ht="35.25" customHeight="1">
      <c r="A14" s="20" t="s">
        <v>138</v>
      </c>
      <c r="B14" s="20">
        <v>62</v>
      </c>
      <c r="C14" s="62" t="str">
        <f>IF(Resultatenrek!$C14=0,"",Resultatenrek!C14/Resultatenrek!$C14)</f>
        <v/>
      </c>
      <c r="D14" s="62" t="str">
        <f>IF(Resultatenrek!$C14=0,"",Resultatenrek!D14/Resultatenrek!$C14)</f>
        <v/>
      </c>
      <c r="E14" s="62" t="str">
        <f>IF(Resultatenrek!$C14=0,"",Resultatenrek!E14/Resultatenrek!$C14)</f>
        <v/>
      </c>
    </row>
    <row r="15" spans="1:5" ht="33.75" customHeight="1">
      <c r="A15" s="20" t="s">
        <v>139</v>
      </c>
      <c r="B15" s="20">
        <v>630</v>
      </c>
      <c r="C15" s="62">
        <f>IF(Resultatenrek!$C15=0,"",Resultatenrek!C15/Resultatenrek!$C15)</f>
        <v>1</v>
      </c>
      <c r="D15" s="62">
        <f>IF(Resultatenrek!$C15=0,"",Resultatenrek!D15/Resultatenrek!$C15)</f>
        <v>1.0714113752633163</v>
      </c>
      <c r="E15" s="62">
        <f>IF(Resultatenrek!$C15=0,"",Resultatenrek!E15/Resultatenrek!$C15)</f>
        <v>1.0886999699067108</v>
      </c>
    </row>
    <row r="16" spans="1:5" ht="27" customHeight="1">
      <c r="A16" s="20" t="s">
        <v>140</v>
      </c>
      <c r="B16" s="20" t="s">
        <v>141</v>
      </c>
      <c r="C16" s="62">
        <f>IF(Resultatenrek!$C16=0,"",Resultatenrek!C16/Resultatenrek!$C16)</f>
        <v>1</v>
      </c>
      <c r="D16" s="62">
        <f>IF(Resultatenrek!$C16=0,"",Resultatenrek!D16/Resultatenrek!$C16)</f>
        <v>0</v>
      </c>
      <c r="E16" s="62">
        <f>IF(Resultatenrek!$C16=0,"",Resultatenrek!E16/Resultatenrek!$C16)</f>
        <v>0</v>
      </c>
    </row>
    <row r="17" spans="1:5">
      <c r="A17" s="20" t="s">
        <v>142</v>
      </c>
      <c r="B17" s="20" t="s">
        <v>192</v>
      </c>
      <c r="C17" s="62" t="str">
        <f>IF(Resultatenrek!$C17=0,"",Resultatenrek!C17/Resultatenrek!$C17)</f>
        <v/>
      </c>
      <c r="D17" s="62" t="str">
        <f>IF(Resultatenrek!$C17=0,"",Resultatenrek!D17/Resultatenrek!$C17)</f>
        <v/>
      </c>
      <c r="E17" s="62" t="str">
        <f>IF(Resultatenrek!$C17=0,"",Resultatenrek!E17/Resultatenrek!$C17)</f>
        <v/>
      </c>
    </row>
    <row r="18" spans="1:5">
      <c r="A18" s="20" t="s">
        <v>143</v>
      </c>
      <c r="B18" s="20" t="s">
        <v>144</v>
      </c>
      <c r="C18" s="62">
        <f>IF(Resultatenrek!$C18=0,"",Resultatenrek!C18/Resultatenrek!$C18)</f>
        <v>1</v>
      </c>
      <c r="D18" s="62">
        <f>IF(Resultatenrek!$C18=0,"",Resultatenrek!D18/Resultatenrek!$C18)</f>
        <v>1.1916926272066459</v>
      </c>
      <c r="E18" s="62">
        <f>IF(Resultatenrek!$C18=0,"",Resultatenrek!E18/Resultatenrek!$C18)</f>
        <v>1.187331256490135</v>
      </c>
    </row>
    <row r="19" spans="1:5">
      <c r="A19" s="20" t="s">
        <v>191</v>
      </c>
      <c r="B19" s="20" t="s">
        <v>203</v>
      </c>
      <c r="C19" s="62" t="str">
        <f>IF(Resultatenrek!$C19=0,"",Resultatenrek!C19/Resultatenrek!$C19)</f>
        <v/>
      </c>
      <c r="D19" s="62" t="str">
        <f>IF(Resultatenrek!$C19=0,"",Resultatenrek!D19/Resultatenrek!$C19)</f>
        <v/>
      </c>
      <c r="E19" s="62" t="str">
        <f>IF(Resultatenrek!$C19=0,"",Resultatenrek!E19/Resultatenrek!$C19)</f>
        <v/>
      </c>
    </row>
    <row r="20" spans="1:5">
      <c r="A20" s="61" t="s">
        <v>145</v>
      </c>
      <c r="B20" s="61">
        <v>9901</v>
      </c>
      <c r="C20" s="62">
        <f>IF(Resultatenrek!$C20=0,"",Resultatenrek!C20/Resultatenrek!$C20)</f>
        <v>1</v>
      </c>
      <c r="D20" s="62">
        <f>IF(Resultatenrek!$C20=0,"",Resultatenrek!D20/Resultatenrek!$C20)</f>
        <v>0.14043079325828073</v>
      </c>
      <c r="E20" s="62">
        <f>IF(Resultatenrek!$C20=0,"",Resultatenrek!E20/Resultatenrek!$C20)</f>
        <v>0.17387909155983602</v>
      </c>
    </row>
    <row r="21" spans="1:5">
      <c r="A21" s="61" t="s">
        <v>146</v>
      </c>
      <c r="B21" s="61" t="s">
        <v>193</v>
      </c>
      <c r="C21" s="62">
        <f>IF(Resultatenrek!$C21=0,"",Resultatenrek!C21/Resultatenrek!$C21)</f>
        <v>1</v>
      </c>
      <c r="D21" s="62">
        <f>IF(Resultatenrek!$C21=0,"",Resultatenrek!D21/Resultatenrek!$C21)</f>
        <v>3.6</v>
      </c>
      <c r="E21" s="62">
        <f>IF(Resultatenrek!$C21=0,"",Resultatenrek!E21/Resultatenrek!$C21)</f>
        <v>0</v>
      </c>
    </row>
    <row r="22" spans="1:5">
      <c r="A22" s="20" t="s">
        <v>200</v>
      </c>
      <c r="B22" s="20">
        <v>75</v>
      </c>
      <c r="C22" s="62">
        <f>IF(Resultatenrek!$C22=0,"",Resultatenrek!C22/Resultatenrek!$C22)</f>
        <v>1</v>
      </c>
      <c r="D22" s="62">
        <f>IF(Resultatenrek!$C22=0,"",Resultatenrek!D22/Resultatenrek!$C22)</f>
        <v>3.6</v>
      </c>
      <c r="E22" s="62">
        <f>IF(Resultatenrek!$C22=0,"",Resultatenrek!E22/Resultatenrek!$C22)</f>
        <v>0</v>
      </c>
    </row>
    <row r="23" spans="1:5">
      <c r="A23" s="20" t="s">
        <v>147</v>
      </c>
      <c r="B23" s="20">
        <v>750</v>
      </c>
      <c r="C23" s="62" t="str">
        <f>IF(Resultatenrek!$C23=0,"",Resultatenrek!C23/Resultatenrek!$C23)</f>
        <v/>
      </c>
      <c r="D23" s="62" t="str">
        <f>IF(Resultatenrek!$C23=0,"",Resultatenrek!D23/Resultatenrek!$C23)</f>
        <v/>
      </c>
      <c r="E23" s="62" t="str">
        <f>IF(Resultatenrek!$C23=0,"",Resultatenrek!E23/Resultatenrek!$C23)</f>
        <v/>
      </c>
    </row>
    <row r="24" spans="1:5">
      <c r="A24" s="20" t="s">
        <v>148</v>
      </c>
      <c r="B24" s="20">
        <v>751</v>
      </c>
      <c r="C24" s="62" t="str">
        <f>IF(Resultatenrek!$C24=0,"",Resultatenrek!C24/Resultatenrek!$C24)</f>
        <v/>
      </c>
      <c r="D24" s="62" t="str">
        <f>IF(Resultatenrek!$C24=0,"",Resultatenrek!D24/Resultatenrek!$C24)</f>
        <v/>
      </c>
      <c r="E24" s="62" t="str">
        <f>IF(Resultatenrek!$C24=0,"",Resultatenrek!E24/Resultatenrek!$C24)</f>
        <v/>
      </c>
    </row>
    <row r="25" spans="1:5" ht="31.5" customHeight="1">
      <c r="A25" s="20" t="s">
        <v>149</v>
      </c>
      <c r="B25" s="20" t="s">
        <v>150</v>
      </c>
      <c r="C25" s="62" t="str">
        <f>IF(Resultatenrek!$C25=0,"",Resultatenrek!C25/Resultatenrek!$C25)</f>
        <v/>
      </c>
      <c r="D25" s="62" t="str">
        <f>IF(Resultatenrek!$C25=0,"",Resultatenrek!D25/Resultatenrek!$C25)</f>
        <v/>
      </c>
      <c r="E25" s="62" t="str">
        <f>IF(Resultatenrek!$C25=0,"",Resultatenrek!E25/Resultatenrek!$C25)</f>
        <v/>
      </c>
    </row>
    <row r="26" spans="1:5">
      <c r="A26" s="20" t="s">
        <v>194</v>
      </c>
      <c r="B26" s="20" t="s">
        <v>195</v>
      </c>
      <c r="C26" s="62" t="str">
        <f>IF(Resultatenrek!$C26=0,"",Resultatenrek!C26/Resultatenrek!$C26)</f>
        <v/>
      </c>
      <c r="D26" s="62" t="str">
        <f>IF(Resultatenrek!$C26=0,"",Resultatenrek!D26/Resultatenrek!$C26)</f>
        <v/>
      </c>
      <c r="E26" s="62" t="str">
        <f>IF(Resultatenrek!$C26=0,"",Resultatenrek!E26/Resultatenrek!$C26)</f>
        <v/>
      </c>
    </row>
    <row r="27" spans="1:5" ht="36.75" customHeight="1">
      <c r="A27" s="61" t="s">
        <v>151</v>
      </c>
      <c r="B27" s="61" t="s">
        <v>196</v>
      </c>
      <c r="C27" s="62">
        <f>IF(Resultatenrek!$C27=0,"",Resultatenrek!C27/Resultatenrek!$C27)</f>
        <v>1</v>
      </c>
      <c r="D27" s="62">
        <f>IF(Resultatenrek!$C27=0,"",Resultatenrek!D27/Resultatenrek!$C27)</f>
        <v>0.62624169227470883</v>
      </c>
      <c r="E27" s="62">
        <f>IF(Resultatenrek!$C27=0,"",Resultatenrek!E27/Resultatenrek!$C27)</f>
        <v>0.41392124633745442</v>
      </c>
    </row>
    <row r="28" spans="1:5">
      <c r="A28" s="20" t="s">
        <v>197</v>
      </c>
      <c r="B28" s="20">
        <v>65</v>
      </c>
      <c r="C28" s="62">
        <f>IF(Resultatenrek!$C28=0,"",Resultatenrek!C28/Resultatenrek!$C28)</f>
        <v>1</v>
      </c>
      <c r="D28" s="62">
        <f>IF(Resultatenrek!$C28=0,"",Resultatenrek!D28/Resultatenrek!$C28)</f>
        <v>0.62624169227470883</v>
      </c>
      <c r="E28" s="62">
        <f>IF(Resultatenrek!$C28=0,"",Resultatenrek!E28/Resultatenrek!$C28)</f>
        <v>0.41392124633745442</v>
      </c>
    </row>
    <row r="29" spans="1:5" ht="35.25" customHeight="1">
      <c r="A29" s="20" t="s">
        <v>152</v>
      </c>
      <c r="B29" s="20">
        <v>650</v>
      </c>
      <c r="C29" s="62" t="str">
        <f>IF(Resultatenrek!$C29=0,"",Resultatenrek!C29/Resultatenrek!$C29)</f>
        <v/>
      </c>
      <c r="D29" s="62" t="str">
        <f>IF(Resultatenrek!$C29=0,"",Resultatenrek!D29/Resultatenrek!$C29)</f>
        <v/>
      </c>
      <c r="E29" s="62" t="str">
        <f>IF(Resultatenrek!$C29=0,"",Resultatenrek!E29/Resultatenrek!$C29)</f>
        <v/>
      </c>
    </row>
    <row r="30" spans="1:5">
      <c r="A30" s="20" t="s">
        <v>153</v>
      </c>
      <c r="B30" s="20">
        <v>651</v>
      </c>
      <c r="C30" s="62" t="str">
        <f>IF(Resultatenrek!$C30=0,"",Resultatenrek!C30/Resultatenrek!$C30)</f>
        <v/>
      </c>
      <c r="D30" s="62" t="str">
        <f>IF(Resultatenrek!$C30=0,"",Resultatenrek!D30/Resultatenrek!$C30)</f>
        <v/>
      </c>
      <c r="E30" s="62" t="str">
        <f>IF(Resultatenrek!$C30=0,"",Resultatenrek!E30/Resultatenrek!$C30)</f>
        <v/>
      </c>
    </row>
    <row r="31" spans="1:5">
      <c r="A31" s="20" t="s">
        <v>154</v>
      </c>
      <c r="B31" s="20" t="s">
        <v>155</v>
      </c>
      <c r="C31" s="62" t="str">
        <f>IF(Resultatenrek!$C31=0,"",Resultatenrek!C31/Resultatenrek!$C31)</f>
        <v/>
      </c>
      <c r="D31" s="62" t="str">
        <f>IF(Resultatenrek!$C31=0,"",Resultatenrek!D31/Resultatenrek!$C31)</f>
        <v/>
      </c>
      <c r="E31" s="62" t="str">
        <f>IF(Resultatenrek!$C31=0,"",Resultatenrek!E31/Resultatenrek!$C31)</f>
        <v/>
      </c>
    </row>
    <row r="32" spans="1:5">
      <c r="A32" s="20" t="s">
        <v>198</v>
      </c>
      <c r="B32" s="20" t="s">
        <v>199</v>
      </c>
      <c r="C32" s="62" t="str">
        <f>IF(Resultatenrek!$C32=0,"",Resultatenrek!C32/Resultatenrek!$C32)</f>
        <v/>
      </c>
      <c r="D32" s="62" t="str">
        <f>IF(Resultatenrek!$C32=0,"",Resultatenrek!D32/Resultatenrek!$C32)</f>
        <v/>
      </c>
      <c r="E32" s="62" t="str">
        <f>IF(Resultatenrek!$C32=0,"",Resultatenrek!E32/Resultatenrek!$C32)</f>
        <v/>
      </c>
    </row>
    <row r="33" spans="1:5">
      <c r="A33" s="61" t="s">
        <v>201</v>
      </c>
      <c r="B33" s="61">
        <v>9903</v>
      </c>
      <c r="C33" s="62">
        <f>IF(Resultatenrek!$C33=0,"",Resultatenrek!C33/Resultatenrek!$C33)</f>
        <v>1</v>
      </c>
      <c r="D33" s="62">
        <f>IF(Resultatenrek!$C33=0,"",Resultatenrek!D33/Resultatenrek!$C33)</f>
        <v>-7.0719023448447674E-2</v>
      </c>
      <c r="E33" s="62">
        <f>IF(Resultatenrek!$C33=0,"",Resultatenrek!E33/Resultatenrek!$C33)</f>
        <v>6.9255441721421229E-2</v>
      </c>
    </row>
    <row r="34" spans="1:5">
      <c r="A34" s="20" t="s">
        <v>156</v>
      </c>
      <c r="B34" s="20">
        <v>780</v>
      </c>
      <c r="C34" s="62" t="str">
        <f>IF(Resultatenrek!$C34=0,"",Resultatenrek!C34/Resultatenrek!$C34)</f>
        <v/>
      </c>
      <c r="D34" s="62" t="str">
        <f>IF(Resultatenrek!$C34=0,"",Resultatenrek!D34/Resultatenrek!$C34)</f>
        <v/>
      </c>
      <c r="E34" s="62" t="str">
        <f>IF(Resultatenrek!$C34=0,"",Resultatenrek!E34/Resultatenrek!$C34)</f>
        <v/>
      </c>
    </row>
    <row r="35" spans="1:5">
      <c r="A35" s="20" t="s">
        <v>157</v>
      </c>
      <c r="B35" s="20">
        <v>680</v>
      </c>
      <c r="C35" s="62" t="str">
        <f>IF(Resultatenrek!$C35=0,"",Resultatenrek!C35/Resultatenrek!$C35)</f>
        <v/>
      </c>
      <c r="D35" s="62" t="str">
        <f>IF(Resultatenrek!$C35=0,"",Resultatenrek!D35/Resultatenrek!$C35)</f>
        <v/>
      </c>
      <c r="E35" s="62" t="str">
        <f>IF(Resultatenrek!$C35=0,"",Resultatenrek!E35/Resultatenrek!$C35)</f>
        <v/>
      </c>
    </row>
    <row r="36" spans="1:5">
      <c r="A36" s="20" t="s">
        <v>158</v>
      </c>
      <c r="B36" s="20" t="s">
        <v>159</v>
      </c>
      <c r="C36" s="62" t="str">
        <f>IF(Resultatenrek!$C36=0,"",Resultatenrek!C36/Resultatenrek!$C36)</f>
        <v/>
      </c>
      <c r="D36" s="62" t="str">
        <f>IF(Resultatenrek!$C36=0,"",Resultatenrek!D36/Resultatenrek!$C36)</f>
        <v/>
      </c>
      <c r="E36" s="62" t="str">
        <f>IF(Resultatenrek!$C36=0,"",Resultatenrek!E36/Resultatenrek!$C36)</f>
        <v/>
      </c>
    </row>
    <row r="37" spans="1:5">
      <c r="A37" s="20" t="s">
        <v>160</v>
      </c>
      <c r="B37" s="20" t="s">
        <v>202</v>
      </c>
      <c r="C37" s="62" t="str">
        <f>IF(Resultatenrek!$C37=0,"",Resultatenrek!C37/Resultatenrek!$C37)</f>
        <v/>
      </c>
      <c r="D37" s="62" t="str">
        <f>IF(Resultatenrek!$C37=0,"",Resultatenrek!D37/Resultatenrek!$C37)</f>
        <v/>
      </c>
      <c r="E37" s="62" t="str">
        <f>IF(Resultatenrek!$C37=0,"",Resultatenrek!E37/Resultatenrek!$C37)</f>
        <v/>
      </c>
    </row>
    <row r="38" spans="1:5">
      <c r="A38" s="20" t="s">
        <v>161</v>
      </c>
      <c r="B38" s="20">
        <v>77</v>
      </c>
      <c r="C38" s="62" t="str">
        <f>IF(Resultatenrek!$C38=0,"",Resultatenrek!C38/Resultatenrek!$C38)</f>
        <v/>
      </c>
      <c r="D38" s="62" t="str">
        <f>IF(Resultatenrek!$C38=0,"",Resultatenrek!D38/Resultatenrek!$C38)</f>
        <v/>
      </c>
      <c r="E38" s="62" t="str">
        <f>IF(Resultatenrek!$C38=0,"",Resultatenrek!E38/Resultatenrek!$C38)</f>
        <v/>
      </c>
    </row>
    <row r="39" spans="1:5">
      <c r="A39" s="61" t="s">
        <v>162</v>
      </c>
      <c r="B39" s="61">
        <v>9904</v>
      </c>
      <c r="C39" s="62">
        <f>IF(Resultatenrek!$C39=0,"",Resultatenrek!C39/Resultatenrek!$C39)</f>
        <v>1</v>
      </c>
      <c r="D39" s="62">
        <f>IF(Resultatenrek!$C39=0,"",Resultatenrek!D39/Resultatenrek!$C39)</f>
        <v>-7.0719023448447674E-2</v>
      </c>
      <c r="E39" s="62">
        <f>IF(Resultatenrek!$C39=0,"",Resultatenrek!E39/Resultatenrek!$C39)</f>
        <v>6.9255441721421229E-2</v>
      </c>
    </row>
    <row r="40" spans="1:5">
      <c r="A40" s="20" t="s">
        <v>163</v>
      </c>
      <c r="B40" s="20">
        <v>789</v>
      </c>
      <c r="C40" s="62" t="str">
        <f>IF(Resultatenrek!$C40=0,"",Resultatenrek!C40/Resultatenrek!$C40)</f>
        <v/>
      </c>
      <c r="D40" s="62" t="str">
        <f>IF(Resultatenrek!$C40=0,"",Resultatenrek!D40/Resultatenrek!$C40)</f>
        <v/>
      </c>
      <c r="E40" s="62" t="str">
        <f>IF(Resultatenrek!$C40=0,"",Resultatenrek!E40/Resultatenrek!$C40)</f>
        <v/>
      </c>
    </row>
    <row r="41" spans="1:5">
      <c r="A41" s="20" t="s">
        <v>164</v>
      </c>
      <c r="B41" s="20">
        <v>689</v>
      </c>
      <c r="C41" s="62" t="str">
        <f>IF(Resultatenrek!$C41=0,"",Resultatenrek!C41/Resultatenrek!$C41)</f>
        <v/>
      </c>
      <c r="D41" s="62" t="str">
        <f>IF(Resultatenrek!$C41=0,"",Resultatenrek!D41/Resultatenrek!$C41)</f>
        <v/>
      </c>
      <c r="E41" s="62" t="str">
        <f>IF(Resultatenrek!$C41=0,"",Resultatenrek!E41/Resultatenrek!$C41)</f>
        <v/>
      </c>
    </row>
    <row r="42" spans="1:5">
      <c r="A42" s="61" t="s">
        <v>165</v>
      </c>
      <c r="B42" s="61">
        <v>9905</v>
      </c>
      <c r="C42" s="62">
        <f>IF(Resultatenrek!$C42=0,"",Resultatenrek!C42/Resultatenrek!$C42)</f>
        <v>1</v>
      </c>
      <c r="D42" s="62">
        <f>IF(Resultatenrek!$C42=0,"",Resultatenrek!D42/Resultatenrek!$C42)</f>
        <v>-7.0719023448447674E-2</v>
      </c>
      <c r="E42" s="62">
        <f>IF(Resultatenrek!$C42=0,"",Resultatenrek!E42/Resultatenrek!$C42)</f>
        <v>6.9255441721421229E-2</v>
      </c>
    </row>
    <row r="43" spans="1:5">
      <c r="A43" s="7"/>
      <c r="B43" s="7"/>
      <c r="C43" s="40"/>
      <c r="D43" s="33"/>
    </row>
    <row r="44" spans="1:5" ht="31.5" customHeight="1">
      <c r="A44" s="10"/>
      <c r="B44" s="7"/>
      <c r="C44" s="40"/>
      <c r="D44" s="33"/>
    </row>
    <row r="45" spans="1:5">
      <c r="A45" s="11"/>
      <c r="B45" s="11"/>
      <c r="C45" s="40"/>
      <c r="D45" s="33"/>
    </row>
    <row r="46" spans="1:5">
      <c r="A46" s="7"/>
      <c r="B46" s="11"/>
      <c r="C46" s="40"/>
      <c r="D46" s="33"/>
    </row>
    <row r="47" spans="1:5">
      <c r="A47" s="7"/>
      <c r="B47" s="11"/>
      <c r="C47" s="40"/>
      <c r="D47" s="33"/>
    </row>
    <row r="48" spans="1:5">
      <c r="A48" s="11"/>
      <c r="B48" s="11"/>
      <c r="C48" s="40"/>
      <c r="D48" s="3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7"/>
  <sheetViews>
    <sheetView topLeftCell="A15" workbookViewId="0">
      <selection activeCell="B30" sqref="B30"/>
    </sheetView>
  </sheetViews>
  <sheetFormatPr defaultRowHeight="15"/>
  <cols>
    <col min="1" max="1" width="49.28515625" bestFit="1" customWidth="1"/>
    <col min="3" max="3" width="14.28515625" customWidth="1"/>
    <col min="4" max="4" width="12.85546875" bestFit="1" customWidth="1"/>
    <col min="5" max="5" width="12.7109375" bestFit="1" customWidth="1"/>
    <col min="6" max="6" width="10.85546875" bestFit="1" customWidth="1"/>
    <col min="8" max="8" width="11.7109375" bestFit="1" customWidth="1"/>
  </cols>
  <sheetData>
    <row r="1" spans="1:5">
      <c r="A1" s="12" t="s">
        <v>0</v>
      </c>
      <c r="B1" s="12"/>
      <c r="C1" s="18"/>
      <c r="D1" s="18"/>
    </row>
    <row r="2" spans="1:5">
      <c r="A2" s="12"/>
      <c r="B2" s="12"/>
      <c r="D2" s="37"/>
    </row>
    <row r="3" spans="1:5">
      <c r="A3" s="13" t="s">
        <v>1</v>
      </c>
      <c r="B3" s="12" t="s">
        <v>2</v>
      </c>
      <c r="C3" s="31" t="s">
        <v>232</v>
      </c>
      <c r="D3" s="31" t="s">
        <v>60</v>
      </c>
      <c r="E3" s="31" t="s">
        <v>61</v>
      </c>
    </row>
    <row r="4" spans="1:5">
      <c r="A4" s="12" t="s">
        <v>7</v>
      </c>
      <c r="B4" s="20">
        <v>20</v>
      </c>
      <c r="C4" s="19">
        <v>0</v>
      </c>
      <c r="D4" s="14">
        <v>0</v>
      </c>
      <c r="E4" s="9">
        <v>0</v>
      </c>
    </row>
    <row r="5" spans="1:5">
      <c r="A5" s="16" t="s">
        <v>6</v>
      </c>
      <c r="B5" s="16" t="s">
        <v>231</v>
      </c>
      <c r="C5" s="25">
        <v>476778</v>
      </c>
      <c r="D5" s="25">
        <v>451174</v>
      </c>
      <c r="E5" s="25">
        <v>377925</v>
      </c>
    </row>
    <row r="6" spans="1:5">
      <c r="A6" s="12" t="s">
        <v>8</v>
      </c>
      <c r="B6" s="20">
        <v>21</v>
      </c>
      <c r="C6" s="14">
        <v>0</v>
      </c>
      <c r="D6" s="14">
        <v>0</v>
      </c>
      <c r="E6" s="9">
        <v>0</v>
      </c>
    </row>
    <row r="7" spans="1:5">
      <c r="A7" s="12" t="s">
        <v>9</v>
      </c>
      <c r="B7" s="12" t="s">
        <v>10</v>
      </c>
      <c r="C7" s="21">
        <v>476778</v>
      </c>
      <c r="D7" s="21">
        <v>451174</v>
      </c>
      <c r="E7" s="9">
        <v>377925</v>
      </c>
    </row>
    <row r="8" spans="1:5">
      <c r="A8" s="12" t="s">
        <v>11</v>
      </c>
      <c r="B8" s="20">
        <v>22</v>
      </c>
      <c r="C8" s="21">
        <v>380083</v>
      </c>
      <c r="D8" s="21">
        <v>375246</v>
      </c>
      <c r="E8" s="9">
        <v>325171</v>
      </c>
    </row>
    <row r="9" spans="1:5">
      <c r="A9" s="12" t="s">
        <v>12</v>
      </c>
      <c r="B9" s="20">
        <v>23</v>
      </c>
      <c r="C9" s="21">
        <v>34479</v>
      </c>
      <c r="D9" s="21">
        <v>29717</v>
      </c>
      <c r="E9" s="9">
        <v>24858</v>
      </c>
    </row>
    <row r="10" spans="1:5">
      <c r="A10" s="12" t="s">
        <v>13</v>
      </c>
      <c r="B10" s="20">
        <v>24</v>
      </c>
      <c r="C10" s="14">
        <v>61446</v>
      </c>
      <c r="D10" s="14">
        <v>45660</v>
      </c>
      <c r="E10" s="9">
        <v>27562</v>
      </c>
    </row>
    <row r="11" spans="1:5">
      <c r="A11" s="12" t="s">
        <v>14</v>
      </c>
      <c r="B11" s="20">
        <v>25</v>
      </c>
      <c r="C11" s="21">
        <v>0</v>
      </c>
      <c r="D11" s="14">
        <v>0</v>
      </c>
      <c r="E11" s="9">
        <v>0</v>
      </c>
    </row>
    <row r="12" spans="1:5">
      <c r="A12" s="12" t="s">
        <v>15</v>
      </c>
      <c r="B12" s="20">
        <v>26</v>
      </c>
      <c r="C12" s="14">
        <v>770</v>
      </c>
      <c r="D12" s="14">
        <v>552</v>
      </c>
      <c r="E12" s="9">
        <v>334</v>
      </c>
    </row>
    <row r="13" spans="1:5">
      <c r="A13" s="12" t="s">
        <v>16</v>
      </c>
      <c r="B13" s="20">
        <v>27</v>
      </c>
      <c r="C13" s="14">
        <v>0</v>
      </c>
      <c r="D13" s="14">
        <v>0</v>
      </c>
      <c r="E13" s="9">
        <v>0</v>
      </c>
    </row>
    <row r="14" spans="1:5">
      <c r="A14" s="12" t="s">
        <v>17</v>
      </c>
      <c r="B14" s="20">
        <v>28</v>
      </c>
      <c r="C14" s="14">
        <v>0</v>
      </c>
      <c r="D14" s="14">
        <v>0</v>
      </c>
      <c r="E14" s="9">
        <f>E15+E19+E22</f>
        <v>0</v>
      </c>
    </row>
    <row r="15" spans="1:5">
      <c r="A15" s="12" t="s">
        <v>18</v>
      </c>
      <c r="B15" s="12" t="s">
        <v>19</v>
      </c>
      <c r="C15" s="14">
        <v>0</v>
      </c>
      <c r="D15" s="14">
        <v>0</v>
      </c>
      <c r="E15" s="9">
        <v>0</v>
      </c>
    </row>
    <row r="16" spans="1:5">
      <c r="A16" s="12" t="s">
        <v>20</v>
      </c>
      <c r="B16" s="20">
        <v>280</v>
      </c>
      <c r="C16" s="14">
        <v>0</v>
      </c>
      <c r="D16" s="14">
        <v>0</v>
      </c>
      <c r="E16" s="9">
        <v>0</v>
      </c>
    </row>
    <row r="17" spans="1:5">
      <c r="A17" s="12" t="s">
        <v>21</v>
      </c>
      <c r="B17" s="20">
        <v>281</v>
      </c>
      <c r="C17" s="14">
        <v>0</v>
      </c>
      <c r="D17" s="14">
        <v>0</v>
      </c>
      <c r="E17" s="9">
        <v>0</v>
      </c>
    </row>
    <row r="18" spans="1:5">
      <c r="A18" s="12" t="s">
        <v>22</v>
      </c>
      <c r="B18" s="12"/>
      <c r="C18" s="14">
        <v>0</v>
      </c>
      <c r="D18" s="14">
        <v>0</v>
      </c>
      <c r="E18" s="9">
        <v>0</v>
      </c>
    </row>
    <row r="19" spans="1:5">
      <c r="A19" s="12" t="s">
        <v>23</v>
      </c>
      <c r="B19" s="12" t="s">
        <v>24</v>
      </c>
      <c r="C19" s="14">
        <f>C20+C21</f>
        <v>0</v>
      </c>
      <c r="D19" s="14">
        <f>D20+D21</f>
        <v>0</v>
      </c>
      <c r="E19" s="9">
        <f>E20+E21</f>
        <v>0</v>
      </c>
    </row>
    <row r="20" spans="1:5">
      <c r="A20" s="12" t="s">
        <v>20</v>
      </c>
      <c r="B20" s="20">
        <v>282</v>
      </c>
      <c r="C20" s="14">
        <v>0</v>
      </c>
      <c r="D20" s="14">
        <v>0</v>
      </c>
      <c r="E20" s="9">
        <v>0</v>
      </c>
    </row>
    <row r="21" spans="1:5">
      <c r="A21" s="12" t="s">
        <v>21</v>
      </c>
      <c r="B21" s="20">
        <v>283</v>
      </c>
      <c r="C21" s="14">
        <v>0</v>
      </c>
      <c r="D21" s="14">
        <v>0</v>
      </c>
      <c r="E21" s="9">
        <v>0</v>
      </c>
    </row>
    <row r="22" spans="1:5">
      <c r="A22" s="12" t="s">
        <v>25</v>
      </c>
      <c r="B22" s="12" t="s">
        <v>26</v>
      </c>
      <c r="C22" s="14">
        <v>0</v>
      </c>
      <c r="D22" s="14">
        <v>0</v>
      </c>
      <c r="E22" s="9">
        <v>0</v>
      </c>
    </row>
    <row r="23" spans="1:5">
      <c r="A23" s="12" t="s">
        <v>27</v>
      </c>
      <c r="B23" s="20">
        <v>284</v>
      </c>
      <c r="C23" s="14">
        <v>0</v>
      </c>
      <c r="D23" s="14">
        <v>0</v>
      </c>
      <c r="E23" s="9">
        <v>0</v>
      </c>
    </row>
    <row r="24" spans="1:5">
      <c r="A24" s="12" t="s">
        <v>28</v>
      </c>
      <c r="B24" s="12" t="s">
        <v>29</v>
      </c>
      <c r="C24" s="14">
        <v>0</v>
      </c>
      <c r="D24" s="14">
        <v>0</v>
      </c>
      <c r="E24" s="9">
        <v>0</v>
      </c>
    </row>
    <row r="25" spans="1:5">
      <c r="A25" s="12"/>
      <c r="B25" s="12"/>
      <c r="C25" s="14"/>
      <c r="D25" s="14"/>
      <c r="E25" s="9"/>
    </row>
    <row r="26" spans="1:5">
      <c r="A26" s="16" t="s">
        <v>30</v>
      </c>
      <c r="B26" s="16" t="s">
        <v>31</v>
      </c>
      <c r="C26" s="26">
        <v>615273</v>
      </c>
      <c r="D26" s="26">
        <v>640088</v>
      </c>
      <c r="E26" s="26">
        <v>606288</v>
      </c>
    </row>
    <row r="27" spans="1:5">
      <c r="A27" s="12" t="s">
        <v>32</v>
      </c>
      <c r="B27" s="20">
        <v>29</v>
      </c>
      <c r="C27" s="14">
        <v>0</v>
      </c>
      <c r="D27" s="14">
        <v>0</v>
      </c>
      <c r="E27" s="9">
        <v>0</v>
      </c>
    </row>
    <row r="28" spans="1:5">
      <c r="A28" s="12" t="s">
        <v>33</v>
      </c>
      <c r="B28" s="20">
        <v>290</v>
      </c>
      <c r="C28" s="14">
        <v>0</v>
      </c>
      <c r="D28" s="14">
        <v>0</v>
      </c>
      <c r="E28" s="9">
        <v>0</v>
      </c>
    </row>
    <row r="29" spans="1:5">
      <c r="A29" s="12" t="s">
        <v>34</v>
      </c>
      <c r="B29" s="20">
        <v>291</v>
      </c>
      <c r="C29" s="14">
        <v>0</v>
      </c>
      <c r="D29" s="14">
        <v>0</v>
      </c>
      <c r="E29" s="9">
        <v>0</v>
      </c>
    </row>
    <row r="30" spans="1:5">
      <c r="A30" s="12" t="s">
        <v>35</v>
      </c>
      <c r="B30" s="20">
        <v>3</v>
      </c>
      <c r="C30" s="14">
        <v>0</v>
      </c>
      <c r="D30" s="14">
        <v>0</v>
      </c>
      <c r="E30" s="9">
        <v>0</v>
      </c>
    </row>
    <row r="31" spans="1:5">
      <c r="A31" s="12" t="s">
        <v>36</v>
      </c>
      <c r="B31" s="12" t="s">
        <v>37</v>
      </c>
      <c r="C31" s="14">
        <v>0</v>
      </c>
      <c r="D31" s="14">
        <v>0</v>
      </c>
      <c r="E31" s="9">
        <v>0</v>
      </c>
    </row>
    <row r="32" spans="1:5">
      <c r="A32" s="12" t="s">
        <v>38</v>
      </c>
      <c r="B32" s="12" t="s">
        <v>39</v>
      </c>
      <c r="C32" s="14">
        <v>0</v>
      </c>
      <c r="D32" s="14">
        <v>0</v>
      </c>
      <c r="E32" s="9">
        <v>0</v>
      </c>
    </row>
    <row r="33" spans="1:5">
      <c r="A33" s="12" t="s">
        <v>40</v>
      </c>
      <c r="B33" s="20">
        <v>32</v>
      </c>
      <c r="C33" s="14">
        <v>0</v>
      </c>
      <c r="D33" s="14">
        <v>0</v>
      </c>
      <c r="E33" s="9">
        <v>0</v>
      </c>
    </row>
    <row r="34" spans="1:5">
      <c r="A34" s="12" t="s">
        <v>41</v>
      </c>
      <c r="B34" s="20">
        <v>33</v>
      </c>
      <c r="C34" s="14">
        <v>0</v>
      </c>
      <c r="D34" s="14">
        <v>0</v>
      </c>
      <c r="E34" s="9">
        <v>0</v>
      </c>
    </row>
    <row r="35" spans="1:5">
      <c r="A35" s="12" t="s">
        <v>42</v>
      </c>
      <c r="B35" s="20">
        <v>34</v>
      </c>
      <c r="C35" s="14">
        <v>0</v>
      </c>
      <c r="D35" s="14">
        <v>0</v>
      </c>
      <c r="E35" s="9">
        <v>0</v>
      </c>
    </row>
    <row r="36" spans="1:5">
      <c r="A36" s="12" t="s">
        <v>43</v>
      </c>
      <c r="B36" s="20">
        <v>35</v>
      </c>
      <c r="C36" s="14">
        <v>0</v>
      </c>
      <c r="D36" s="14">
        <v>0</v>
      </c>
      <c r="E36" s="9">
        <v>0</v>
      </c>
    </row>
    <row r="37" spans="1:5">
      <c r="A37" s="12" t="s">
        <v>44</v>
      </c>
      <c r="B37" s="20">
        <v>36</v>
      </c>
      <c r="C37" s="14">
        <v>0</v>
      </c>
      <c r="D37" s="14">
        <v>0</v>
      </c>
      <c r="E37" s="9">
        <v>0</v>
      </c>
    </row>
    <row r="38" spans="1:5">
      <c r="A38" s="12" t="s">
        <v>45</v>
      </c>
      <c r="B38" s="20">
        <v>37</v>
      </c>
      <c r="C38" s="14">
        <v>0</v>
      </c>
      <c r="D38" s="14">
        <v>0</v>
      </c>
      <c r="E38" s="9">
        <v>0</v>
      </c>
    </row>
    <row r="39" spans="1:5">
      <c r="A39" s="12" t="s">
        <v>46</v>
      </c>
      <c r="B39" s="12" t="s">
        <v>47</v>
      </c>
      <c r="C39" s="21">
        <v>556335</v>
      </c>
      <c r="D39" s="21">
        <v>511429</v>
      </c>
      <c r="E39" s="9">
        <v>505548</v>
      </c>
    </row>
    <row r="40" spans="1:5">
      <c r="A40" s="12" t="s">
        <v>33</v>
      </c>
      <c r="B40" s="20">
        <v>40</v>
      </c>
      <c r="C40" s="21">
        <v>36335</v>
      </c>
      <c r="D40" s="21">
        <v>11429</v>
      </c>
      <c r="E40" s="9">
        <v>5548</v>
      </c>
    </row>
    <row r="41" spans="1:5">
      <c r="A41" s="12" t="s">
        <v>34</v>
      </c>
      <c r="B41" s="20">
        <v>41</v>
      </c>
      <c r="C41" s="14">
        <v>520000</v>
      </c>
      <c r="D41" s="14">
        <v>500000</v>
      </c>
      <c r="E41" s="9">
        <v>500000</v>
      </c>
    </row>
    <row r="42" spans="1:5">
      <c r="A42" s="12" t="s">
        <v>48</v>
      </c>
      <c r="B42" s="12" t="s">
        <v>49</v>
      </c>
      <c r="C42" s="14">
        <f>C43+C44</f>
        <v>0</v>
      </c>
      <c r="D42" s="14">
        <f>D43+D44</f>
        <v>0</v>
      </c>
      <c r="E42" s="9">
        <v>0</v>
      </c>
    </row>
    <row r="43" spans="1:5">
      <c r="A43" s="12" t="s">
        <v>50</v>
      </c>
      <c r="B43" s="20">
        <v>50</v>
      </c>
      <c r="C43" s="14">
        <v>0</v>
      </c>
      <c r="D43" s="14">
        <v>0</v>
      </c>
      <c r="E43" s="9">
        <v>0</v>
      </c>
    </row>
    <row r="44" spans="1:5">
      <c r="A44" s="12" t="s">
        <v>51</v>
      </c>
      <c r="B44" s="12" t="s">
        <v>52</v>
      </c>
      <c r="C44" s="14">
        <v>0</v>
      </c>
      <c r="D44" s="14">
        <v>0</v>
      </c>
      <c r="E44" s="9">
        <v>0</v>
      </c>
    </row>
    <row r="45" spans="1:5">
      <c r="A45" s="12" t="s">
        <v>53</v>
      </c>
      <c r="B45" s="12" t="s">
        <v>54</v>
      </c>
      <c r="C45" s="14">
        <v>41071</v>
      </c>
      <c r="D45" s="14">
        <v>106022</v>
      </c>
      <c r="E45" s="9">
        <v>72083</v>
      </c>
    </row>
    <row r="46" spans="1:5">
      <c r="A46" s="12" t="s">
        <v>55</v>
      </c>
      <c r="B46" s="12" t="s">
        <v>56</v>
      </c>
      <c r="C46" s="14">
        <v>17868</v>
      </c>
      <c r="D46" s="14">
        <v>22637</v>
      </c>
      <c r="E46" s="9">
        <v>28656</v>
      </c>
    </row>
    <row r="47" spans="1:5">
      <c r="A47" s="16" t="s">
        <v>57</v>
      </c>
      <c r="B47" s="16" t="s">
        <v>58</v>
      </c>
      <c r="C47" s="22">
        <f>C5+C26</f>
        <v>1092051</v>
      </c>
      <c r="D47" s="22">
        <f>D5+D26</f>
        <v>1091262</v>
      </c>
      <c r="E47" s="22">
        <f>E5+E26</f>
        <v>984213</v>
      </c>
    </row>
    <row r="48" spans="1:5">
      <c r="A48" s="19"/>
      <c r="B48" s="19"/>
      <c r="C48" s="19"/>
      <c r="D48" s="19"/>
      <c r="E48" s="9"/>
    </row>
    <row r="49" spans="1:9">
      <c r="A49" s="19"/>
      <c r="B49" s="19"/>
      <c r="C49" s="19"/>
      <c r="D49" s="19"/>
      <c r="E49" s="9"/>
    </row>
    <row r="50" spans="1:9">
      <c r="A50" s="19"/>
      <c r="B50" s="19"/>
      <c r="C50" s="19"/>
      <c r="D50" s="19"/>
      <c r="E50" s="9"/>
    </row>
    <row r="51" spans="1:9">
      <c r="A51" s="13" t="s">
        <v>59</v>
      </c>
      <c r="B51" s="12" t="s">
        <v>2</v>
      </c>
      <c r="C51" s="12" t="s">
        <v>204</v>
      </c>
      <c r="D51" s="12" t="s">
        <v>205</v>
      </c>
      <c r="E51" s="12" t="s">
        <v>206</v>
      </c>
    </row>
    <row r="52" spans="1:9">
      <c r="A52" s="17" t="s">
        <v>62</v>
      </c>
      <c r="B52" s="16" t="s">
        <v>63</v>
      </c>
      <c r="C52" s="26">
        <v>210359</v>
      </c>
      <c r="D52" s="26">
        <v>208088</v>
      </c>
      <c r="E52" s="26">
        <v>210313</v>
      </c>
    </row>
    <row r="53" spans="1:9">
      <c r="A53" s="12" t="s">
        <v>64</v>
      </c>
      <c r="B53" s="20">
        <v>10</v>
      </c>
      <c r="C53" s="21">
        <v>230987</v>
      </c>
      <c r="D53" s="21">
        <v>230987</v>
      </c>
      <c r="E53" s="9">
        <v>230987</v>
      </c>
    </row>
    <row r="54" spans="1:9">
      <c r="A54" s="12" t="s">
        <v>65</v>
      </c>
      <c r="B54" s="20">
        <v>100</v>
      </c>
      <c r="C54" s="21">
        <v>230987</v>
      </c>
      <c r="D54" s="21">
        <v>230987</v>
      </c>
      <c r="E54" s="9">
        <v>230987</v>
      </c>
    </row>
    <row r="55" spans="1:9">
      <c r="A55" s="12" t="s">
        <v>66</v>
      </c>
      <c r="B55" s="20">
        <v>101</v>
      </c>
      <c r="C55" s="12">
        <v>0</v>
      </c>
      <c r="D55" s="12">
        <v>0</v>
      </c>
      <c r="E55" s="9">
        <v>0</v>
      </c>
      <c r="H55" s="2"/>
      <c r="I55" s="1"/>
    </row>
    <row r="56" spans="1:9">
      <c r="A56" s="12" t="s">
        <v>67</v>
      </c>
      <c r="B56" s="20">
        <v>11</v>
      </c>
      <c r="C56" s="12">
        <v>0</v>
      </c>
      <c r="D56" s="12">
        <v>0</v>
      </c>
      <c r="E56" s="9">
        <v>0</v>
      </c>
      <c r="H56" s="2"/>
      <c r="I56" s="2"/>
    </row>
    <row r="57" spans="1:9">
      <c r="A57" s="12" t="s">
        <v>68</v>
      </c>
      <c r="B57" s="20">
        <v>12</v>
      </c>
      <c r="C57" s="12">
        <v>0</v>
      </c>
      <c r="D57" s="21">
        <v>0</v>
      </c>
      <c r="E57" s="9">
        <v>0</v>
      </c>
      <c r="H57" s="2"/>
      <c r="I57" s="2"/>
    </row>
    <row r="58" spans="1:9">
      <c r="A58" s="12" t="s">
        <v>69</v>
      </c>
      <c r="B58" s="20">
        <v>13</v>
      </c>
      <c r="C58" s="23">
        <v>3099</v>
      </c>
      <c r="D58" s="23">
        <v>3099</v>
      </c>
      <c r="E58" s="9">
        <v>3099</v>
      </c>
      <c r="H58" s="2"/>
      <c r="I58" s="2"/>
    </row>
    <row r="59" spans="1:9">
      <c r="A59" s="12" t="s">
        <v>70</v>
      </c>
      <c r="B59" s="20">
        <v>130</v>
      </c>
      <c r="C59" s="14">
        <v>3099</v>
      </c>
      <c r="D59" s="14">
        <v>3099</v>
      </c>
      <c r="E59" s="9">
        <v>3099</v>
      </c>
      <c r="H59" s="1"/>
      <c r="I59" s="1"/>
    </row>
    <row r="60" spans="1:9">
      <c r="A60" s="12" t="s">
        <v>71</v>
      </c>
      <c r="B60" s="20">
        <v>131</v>
      </c>
      <c r="C60" s="14">
        <v>0</v>
      </c>
      <c r="D60" s="14">
        <v>0</v>
      </c>
      <c r="E60" s="9">
        <v>0</v>
      </c>
      <c r="H60" s="1"/>
      <c r="I60" s="1"/>
    </row>
    <row r="61" spans="1:9">
      <c r="A61" s="12" t="s">
        <v>72</v>
      </c>
      <c r="B61" s="20">
        <v>1310</v>
      </c>
      <c r="C61" s="12">
        <v>0</v>
      </c>
      <c r="D61" s="12">
        <v>0</v>
      </c>
      <c r="E61" s="9">
        <v>0</v>
      </c>
      <c r="H61" s="1"/>
      <c r="I61" s="1"/>
    </row>
    <row r="62" spans="1:9">
      <c r="A62" s="12" t="s">
        <v>73</v>
      </c>
      <c r="B62" s="20">
        <v>1311</v>
      </c>
      <c r="C62" s="14">
        <v>0</v>
      </c>
      <c r="D62" s="14">
        <v>0</v>
      </c>
      <c r="E62" s="9">
        <v>0</v>
      </c>
      <c r="H62" s="4"/>
      <c r="I62" s="4"/>
    </row>
    <row r="63" spans="1:9">
      <c r="A63" s="12" t="s">
        <v>74</v>
      </c>
      <c r="B63" s="20">
        <v>132</v>
      </c>
      <c r="C63" s="14">
        <v>0</v>
      </c>
      <c r="D63" s="14">
        <v>0</v>
      </c>
      <c r="E63" s="9">
        <v>0</v>
      </c>
      <c r="H63" s="4"/>
      <c r="I63" s="4"/>
    </row>
    <row r="64" spans="1:9">
      <c r="A64" s="12" t="s">
        <v>75</v>
      </c>
      <c r="B64" s="20">
        <v>133</v>
      </c>
      <c r="C64" s="14">
        <v>0</v>
      </c>
      <c r="D64" s="14">
        <v>0</v>
      </c>
      <c r="E64" s="9">
        <v>0</v>
      </c>
      <c r="H64" s="4"/>
      <c r="I64" s="4"/>
    </row>
    <row r="65" spans="1:9">
      <c r="A65" s="12" t="s">
        <v>76</v>
      </c>
      <c r="B65" s="20">
        <v>14</v>
      </c>
      <c r="C65" s="21">
        <v>-23726</v>
      </c>
      <c r="D65" s="21">
        <v>-25997</v>
      </c>
      <c r="E65" s="9">
        <v>-23773</v>
      </c>
      <c r="H65" s="1"/>
      <c r="I65" s="1"/>
    </row>
    <row r="66" spans="1:9">
      <c r="A66" s="12" t="s">
        <v>77</v>
      </c>
      <c r="B66" s="20">
        <v>15</v>
      </c>
      <c r="C66" s="14">
        <v>0</v>
      </c>
      <c r="D66" s="14">
        <v>0</v>
      </c>
      <c r="E66" s="9">
        <v>0</v>
      </c>
      <c r="H66" s="4"/>
      <c r="I66" s="4"/>
    </row>
    <row r="67" spans="1:9">
      <c r="A67" s="16" t="s">
        <v>78</v>
      </c>
      <c r="B67" s="24">
        <v>16</v>
      </c>
      <c r="C67" s="25">
        <f>C68+C73</f>
        <v>0</v>
      </c>
      <c r="D67" s="25">
        <f>D68+D73</f>
        <v>0</v>
      </c>
      <c r="E67" s="25">
        <v>0</v>
      </c>
      <c r="H67" s="2"/>
      <c r="I67" s="2"/>
    </row>
    <row r="68" spans="1:9">
      <c r="A68" s="12" t="s">
        <v>79</v>
      </c>
      <c r="B68" s="12" t="s">
        <v>80</v>
      </c>
      <c r="C68" s="23">
        <f>C69+C70+C71+C72</f>
        <v>0</v>
      </c>
      <c r="D68" s="23">
        <f>D69+D70+D71+D72</f>
        <v>0</v>
      </c>
      <c r="E68" s="9">
        <v>0</v>
      </c>
      <c r="F68" s="9"/>
      <c r="H68" s="4"/>
      <c r="I68" s="4"/>
    </row>
    <row r="69" spans="1:9">
      <c r="A69" s="12" t="s">
        <v>81</v>
      </c>
      <c r="B69" s="20">
        <v>160</v>
      </c>
      <c r="C69" s="14">
        <v>0</v>
      </c>
      <c r="D69" s="14">
        <v>0</v>
      </c>
      <c r="E69" s="9">
        <v>0</v>
      </c>
      <c r="H69" s="1"/>
      <c r="I69" s="1"/>
    </row>
    <row r="70" spans="1:9">
      <c r="A70" s="12" t="s">
        <v>82</v>
      </c>
      <c r="B70" s="20">
        <v>161</v>
      </c>
      <c r="C70" s="14">
        <v>0</v>
      </c>
      <c r="D70" s="14">
        <v>0</v>
      </c>
      <c r="E70" s="9">
        <v>0</v>
      </c>
      <c r="H70" s="1"/>
      <c r="I70" s="1"/>
    </row>
    <row r="71" spans="1:9">
      <c r="A71" s="12" t="s">
        <v>83</v>
      </c>
      <c r="B71" s="20">
        <v>162</v>
      </c>
      <c r="C71" s="14">
        <v>0</v>
      </c>
      <c r="D71" s="14">
        <v>0</v>
      </c>
      <c r="E71" s="9">
        <v>0</v>
      </c>
      <c r="H71" s="4"/>
      <c r="I71" s="4"/>
    </row>
    <row r="72" spans="1:9">
      <c r="A72" s="12" t="s">
        <v>84</v>
      </c>
      <c r="B72" s="12" t="s">
        <v>85</v>
      </c>
      <c r="C72" s="14">
        <v>0</v>
      </c>
      <c r="D72" s="14">
        <v>0</v>
      </c>
      <c r="E72" s="9">
        <v>0</v>
      </c>
      <c r="H72" s="4"/>
      <c r="I72" s="4"/>
    </row>
    <row r="73" spans="1:9">
      <c r="A73" s="12" t="s">
        <v>86</v>
      </c>
      <c r="B73" s="20">
        <v>168</v>
      </c>
      <c r="C73" s="14">
        <v>0</v>
      </c>
      <c r="D73" s="14">
        <v>0</v>
      </c>
      <c r="E73" s="9">
        <v>0</v>
      </c>
      <c r="H73" s="4"/>
      <c r="I73" s="4"/>
    </row>
    <row r="74" spans="1:9">
      <c r="A74" s="17" t="s">
        <v>87</v>
      </c>
      <c r="B74" s="16" t="s">
        <v>88</v>
      </c>
      <c r="C74" s="26">
        <v>881692</v>
      </c>
      <c r="D74" s="26">
        <v>883175</v>
      </c>
      <c r="E74" s="25">
        <v>773900</v>
      </c>
      <c r="H74" s="1"/>
      <c r="I74" s="1"/>
    </row>
    <row r="75" spans="1:9">
      <c r="A75" s="12" t="s">
        <v>89</v>
      </c>
      <c r="B75" s="20">
        <v>17</v>
      </c>
      <c r="C75" s="21">
        <v>206433</v>
      </c>
      <c r="D75" s="21">
        <v>200982</v>
      </c>
      <c r="E75" s="9">
        <v>143716</v>
      </c>
      <c r="H75" s="4"/>
      <c r="I75" s="4"/>
    </row>
    <row r="76" spans="1:9">
      <c r="A76" s="12" t="s">
        <v>90</v>
      </c>
      <c r="B76" s="12" t="s">
        <v>91</v>
      </c>
      <c r="C76" s="21">
        <v>206443</v>
      </c>
      <c r="D76" s="21">
        <v>200982</v>
      </c>
      <c r="E76" s="9">
        <v>143716</v>
      </c>
      <c r="H76" s="4"/>
      <c r="I76" s="4"/>
    </row>
    <row r="77" spans="1:9">
      <c r="A77" s="12" t="s">
        <v>92</v>
      </c>
      <c r="B77" s="20">
        <v>170</v>
      </c>
      <c r="C77" s="12">
        <v>0</v>
      </c>
      <c r="D77" s="12">
        <v>0</v>
      </c>
      <c r="E77" s="9">
        <v>0</v>
      </c>
      <c r="H77" s="4"/>
      <c r="I77" s="4"/>
    </row>
    <row r="78" spans="1:9">
      <c r="A78" s="12" t="s">
        <v>93</v>
      </c>
      <c r="B78" s="20">
        <v>171</v>
      </c>
      <c r="C78" s="12">
        <v>0</v>
      </c>
      <c r="D78" s="12">
        <v>0</v>
      </c>
      <c r="E78" s="9">
        <v>0</v>
      </c>
      <c r="H78" s="2"/>
      <c r="I78" s="2"/>
    </row>
    <row r="79" spans="1:9">
      <c r="A79" s="12" t="s">
        <v>94</v>
      </c>
      <c r="B79" s="20">
        <v>172</v>
      </c>
      <c r="C79" s="21">
        <v>206443</v>
      </c>
      <c r="D79" s="21">
        <v>200982</v>
      </c>
      <c r="E79" s="9">
        <v>143716</v>
      </c>
      <c r="H79" s="2"/>
      <c r="I79" s="2"/>
    </row>
    <row r="80" spans="1:9">
      <c r="A80" s="12" t="s">
        <v>95</v>
      </c>
      <c r="B80" s="20">
        <v>173</v>
      </c>
      <c r="C80" s="14">
        <v>0</v>
      </c>
      <c r="D80" s="21">
        <v>0</v>
      </c>
      <c r="E80" s="9">
        <v>0</v>
      </c>
      <c r="H80" s="2"/>
      <c r="I80" s="2"/>
    </row>
    <row r="81" spans="1:9">
      <c r="A81" s="12" t="s">
        <v>96</v>
      </c>
      <c r="B81" s="20">
        <v>174</v>
      </c>
      <c r="C81" s="12">
        <v>0</v>
      </c>
      <c r="D81" s="21">
        <v>0</v>
      </c>
      <c r="E81" s="9">
        <v>0</v>
      </c>
      <c r="H81" s="1"/>
      <c r="I81" s="1"/>
    </row>
    <row r="82" spans="1:9">
      <c r="A82" s="12" t="s">
        <v>97</v>
      </c>
      <c r="B82" s="20">
        <v>175</v>
      </c>
      <c r="C82" s="12">
        <v>0</v>
      </c>
      <c r="D82" s="12">
        <v>0</v>
      </c>
      <c r="E82" s="9">
        <v>0</v>
      </c>
      <c r="H82" s="1"/>
      <c r="I82" s="1"/>
    </row>
    <row r="83" spans="1:9">
      <c r="A83" s="12" t="s">
        <v>98</v>
      </c>
      <c r="B83" s="20">
        <v>1750</v>
      </c>
      <c r="C83" s="12">
        <v>0</v>
      </c>
      <c r="D83" s="12">
        <v>0</v>
      </c>
      <c r="E83" s="9">
        <v>0</v>
      </c>
      <c r="H83" s="2"/>
      <c r="I83" s="2"/>
    </row>
    <row r="84" spans="1:9">
      <c r="A84" s="12" t="s">
        <v>99</v>
      </c>
      <c r="B84" s="20">
        <v>1751</v>
      </c>
      <c r="C84" s="12">
        <v>0</v>
      </c>
      <c r="D84" s="12">
        <v>0</v>
      </c>
      <c r="E84" s="9">
        <v>0</v>
      </c>
      <c r="H84" s="4"/>
      <c r="I84" s="2"/>
    </row>
    <row r="85" spans="1:9">
      <c r="A85" s="12" t="s">
        <v>100</v>
      </c>
      <c r="B85" s="20">
        <v>176</v>
      </c>
      <c r="C85" s="12">
        <v>0</v>
      </c>
      <c r="D85" s="12">
        <v>0</v>
      </c>
      <c r="E85" s="9">
        <v>0</v>
      </c>
      <c r="H85" s="1"/>
      <c r="I85" s="1"/>
    </row>
    <row r="86" spans="1:9">
      <c r="A86" s="12" t="s">
        <v>101</v>
      </c>
      <c r="B86" s="12" t="s">
        <v>102</v>
      </c>
      <c r="C86" s="12">
        <v>0</v>
      </c>
      <c r="D86" s="21">
        <v>0</v>
      </c>
      <c r="E86" s="9">
        <v>0</v>
      </c>
      <c r="H86" s="1"/>
      <c r="I86" s="1"/>
    </row>
    <row r="87" spans="1:9">
      <c r="A87" s="12" t="s">
        <v>103</v>
      </c>
      <c r="B87" s="12" t="s">
        <v>104</v>
      </c>
      <c r="C87" s="27">
        <v>675259</v>
      </c>
      <c r="D87" s="27">
        <v>682193</v>
      </c>
      <c r="E87" s="9">
        <v>630183</v>
      </c>
      <c r="F87" s="15"/>
      <c r="H87" s="1"/>
      <c r="I87" s="1"/>
    </row>
    <row r="88" spans="1:9">
      <c r="A88" s="12" t="s">
        <v>105</v>
      </c>
      <c r="B88" s="20">
        <v>42</v>
      </c>
      <c r="C88" s="21">
        <v>50376</v>
      </c>
      <c r="D88" s="21">
        <v>55853</v>
      </c>
      <c r="E88" s="9">
        <v>57266</v>
      </c>
      <c r="H88" s="1"/>
      <c r="I88" s="1"/>
    </row>
    <row r="89" spans="1:9">
      <c r="A89" s="12" t="s">
        <v>90</v>
      </c>
      <c r="B89" s="20">
        <v>43</v>
      </c>
      <c r="C89" s="21">
        <v>500000</v>
      </c>
      <c r="D89" s="21">
        <v>500000</v>
      </c>
      <c r="E89" s="9">
        <v>450000</v>
      </c>
      <c r="H89" s="1"/>
      <c r="I89" s="1"/>
    </row>
    <row r="90" spans="1:9">
      <c r="A90" s="12" t="s">
        <v>95</v>
      </c>
      <c r="B90" s="12" t="s">
        <v>106</v>
      </c>
      <c r="C90" s="21">
        <v>500000</v>
      </c>
      <c r="D90" s="21">
        <v>500000</v>
      </c>
      <c r="E90" s="9">
        <v>450000</v>
      </c>
      <c r="H90" s="1"/>
      <c r="I90" s="1"/>
    </row>
    <row r="91" spans="1:9">
      <c r="A91" s="12" t="s">
        <v>96</v>
      </c>
      <c r="B91" s="20">
        <v>439</v>
      </c>
      <c r="C91" s="12">
        <v>0</v>
      </c>
      <c r="D91" s="12">
        <v>0</v>
      </c>
      <c r="E91" s="9">
        <v>0</v>
      </c>
      <c r="H91" s="2"/>
      <c r="I91" s="2"/>
    </row>
    <row r="92" spans="1:9">
      <c r="A92" s="12" t="s">
        <v>97</v>
      </c>
      <c r="B92" s="20">
        <v>44</v>
      </c>
      <c r="C92" s="21">
        <v>14637</v>
      </c>
      <c r="D92" s="21">
        <v>12352</v>
      </c>
      <c r="E92" s="9">
        <v>6360</v>
      </c>
      <c r="H92" s="1"/>
      <c r="I92" s="1"/>
    </row>
    <row r="93" spans="1:9">
      <c r="A93" s="12" t="s">
        <v>98</v>
      </c>
      <c r="B93" s="12" t="s">
        <v>107</v>
      </c>
      <c r="C93" s="21">
        <v>14637</v>
      </c>
      <c r="D93" s="21">
        <v>12352</v>
      </c>
      <c r="E93" s="9">
        <v>6360</v>
      </c>
      <c r="H93" s="2"/>
      <c r="I93" s="2"/>
    </row>
    <row r="94" spans="1:9">
      <c r="A94" s="12" t="s">
        <v>99</v>
      </c>
      <c r="B94" s="20">
        <v>441</v>
      </c>
      <c r="C94" s="19">
        <v>0</v>
      </c>
      <c r="D94" s="19">
        <v>0</v>
      </c>
      <c r="E94" s="9">
        <v>0</v>
      </c>
      <c r="H94" s="2"/>
      <c r="I94" s="2"/>
    </row>
    <row r="95" spans="1:9">
      <c r="A95" s="12" t="s">
        <v>100</v>
      </c>
      <c r="B95" s="20">
        <v>46</v>
      </c>
      <c r="C95" s="19">
        <v>0</v>
      </c>
      <c r="D95" s="21">
        <v>0</v>
      </c>
      <c r="E95" s="9">
        <v>0</v>
      </c>
      <c r="H95" s="2"/>
      <c r="I95" s="2"/>
    </row>
    <row r="96" spans="1:9">
      <c r="A96" s="12" t="s">
        <v>108</v>
      </c>
      <c r="B96" s="12"/>
      <c r="C96" s="12"/>
      <c r="D96" s="12"/>
      <c r="E96" s="9">
        <v>0</v>
      </c>
      <c r="H96" s="1"/>
      <c r="I96" s="1"/>
    </row>
    <row r="97" spans="1:9">
      <c r="A97" s="12" t="s">
        <v>109</v>
      </c>
      <c r="B97" s="20">
        <v>45</v>
      </c>
      <c r="C97" s="14">
        <v>1796</v>
      </c>
      <c r="D97" s="14">
        <v>5238</v>
      </c>
      <c r="E97" s="14">
        <v>6508</v>
      </c>
      <c r="H97" s="14"/>
      <c r="I97" s="2"/>
    </row>
    <row r="98" spans="1:9">
      <c r="A98" s="12" t="s">
        <v>110</v>
      </c>
      <c r="B98" s="12" t="s">
        <v>111</v>
      </c>
      <c r="C98" s="14">
        <v>1796</v>
      </c>
      <c r="D98" s="14">
        <v>5238</v>
      </c>
      <c r="E98" s="9">
        <v>6508</v>
      </c>
      <c r="H98" s="2"/>
      <c r="I98" s="2"/>
    </row>
    <row r="99" spans="1:9">
      <c r="A99" s="12" t="s">
        <v>112</v>
      </c>
      <c r="B99" s="12" t="s">
        <v>113</v>
      </c>
      <c r="C99" s="14">
        <v>0</v>
      </c>
      <c r="D99" s="14">
        <v>0</v>
      </c>
      <c r="E99" s="9">
        <v>0</v>
      </c>
      <c r="H99" s="1"/>
      <c r="I99" s="1"/>
    </row>
    <row r="100" spans="1:9">
      <c r="A100" s="12" t="s">
        <v>101</v>
      </c>
      <c r="B100" s="12" t="s">
        <v>114</v>
      </c>
      <c r="C100" s="14">
        <v>108450</v>
      </c>
      <c r="D100" s="14">
        <v>108450</v>
      </c>
      <c r="E100" s="9">
        <v>109450</v>
      </c>
      <c r="H100" s="1"/>
      <c r="I100" s="1"/>
    </row>
    <row r="101" spans="1:9">
      <c r="A101" s="12" t="s">
        <v>55</v>
      </c>
      <c r="B101" s="12" t="s">
        <v>115</v>
      </c>
      <c r="C101" s="14">
        <v>0</v>
      </c>
      <c r="D101" s="14"/>
      <c r="E101" s="9"/>
      <c r="H101" s="1"/>
      <c r="I101" s="1"/>
    </row>
    <row r="102" spans="1:9">
      <c r="A102" s="16" t="s">
        <v>116</v>
      </c>
      <c r="B102" s="16" t="s">
        <v>117</v>
      </c>
      <c r="C102" s="26">
        <f>C52+C67+C74</f>
        <v>1092051</v>
      </c>
      <c r="D102" s="26">
        <f>D52+D67+D74</f>
        <v>1091263</v>
      </c>
      <c r="E102" s="26">
        <f>E52+E67+E74</f>
        <v>984213</v>
      </c>
      <c r="H102" s="4"/>
      <c r="I102" s="4"/>
    </row>
    <row r="103" spans="1:9">
      <c r="A103" s="1"/>
      <c r="B103" s="1"/>
      <c r="H103" s="4"/>
      <c r="I103" s="4"/>
    </row>
    <row r="104" spans="1:9">
      <c r="A104" s="1"/>
      <c r="B104" s="1"/>
      <c r="C104" s="5"/>
      <c r="D104" s="5"/>
      <c r="H104" s="4"/>
      <c r="I104" s="4"/>
    </row>
    <row r="105" spans="1:9">
      <c r="B105" s="1"/>
      <c r="C105" s="3"/>
      <c r="D105" s="3"/>
      <c r="H105" s="4"/>
      <c r="I105" s="4"/>
    </row>
    <row r="106" spans="1:9">
      <c r="A106" s="1"/>
      <c r="B106" s="1"/>
      <c r="C106" s="1"/>
      <c r="D106" s="1"/>
      <c r="H106" s="4"/>
      <c r="I106" s="4"/>
    </row>
    <row r="107" spans="1:9">
      <c r="H107" s="2"/>
      <c r="I10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>
      <selection activeCell="J7" sqref="J7"/>
    </sheetView>
  </sheetViews>
  <sheetFormatPr defaultRowHeight="15"/>
  <cols>
    <col min="1" max="1" width="68.5703125" bestFit="1" customWidth="1"/>
    <col min="3" max="5" width="11.7109375" bestFit="1" customWidth="1"/>
  </cols>
  <sheetData>
    <row r="1" spans="1:5">
      <c r="A1" s="41" t="s">
        <v>118</v>
      </c>
      <c r="B1" t="s">
        <v>119</v>
      </c>
      <c r="C1" t="s">
        <v>204</v>
      </c>
      <c r="D1" t="s">
        <v>205</v>
      </c>
      <c r="E1" t="s">
        <v>206</v>
      </c>
    </row>
    <row r="2" spans="1:5">
      <c r="A2" s="41" t="s">
        <v>120</v>
      </c>
    </row>
    <row r="3" spans="1:5">
      <c r="A3" t="s">
        <v>121</v>
      </c>
      <c r="B3">
        <v>9145</v>
      </c>
      <c r="C3" s="9"/>
      <c r="D3" s="9"/>
      <c r="E3" s="9"/>
    </row>
    <row r="4" spans="1:5">
      <c r="A4" t="s">
        <v>122</v>
      </c>
      <c r="B4">
        <v>9146</v>
      </c>
      <c r="C4" s="9"/>
      <c r="D4" s="9"/>
      <c r="E4" s="9"/>
    </row>
    <row r="5" spans="1:5">
      <c r="A5" s="41" t="s">
        <v>123</v>
      </c>
    </row>
    <row r="6" spans="1:5">
      <c r="A6" t="s">
        <v>124</v>
      </c>
      <c r="B6">
        <v>9147</v>
      </c>
    </row>
    <row r="7" spans="1:5">
      <c r="A7" t="s">
        <v>125</v>
      </c>
      <c r="B7">
        <v>9148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2"/>
  <sheetViews>
    <sheetView topLeftCell="A7" workbookViewId="0">
      <selection activeCell="H6" sqref="H6"/>
    </sheetView>
  </sheetViews>
  <sheetFormatPr defaultRowHeight="15"/>
  <cols>
    <col min="1" max="1" width="40.140625" customWidth="1"/>
    <col min="2" max="3" width="14.85546875" bestFit="1" customWidth="1"/>
    <col min="4" max="4" width="12.28515625" bestFit="1" customWidth="1"/>
  </cols>
  <sheetData>
    <row r="1" spans="1:13" ht="15" customHeight="1">
      <c r="A1" s="69" t="s">
        <v>166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</row>
    <row r="2" spans="1:13" ht="15" customHeight="1" thickBot="1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</row>
    <row r="3" spans="1:13" ht="15" customHeight="1" thickBot="1">
      <c r="A3" s="70" t="s">
        <v>167</v>
      </c>
      <c r="B3" s="97">
        <f>B11/B16</f>
        <v>0.9111674187237786</v>
      </c>
      <c r="C3" s="97">
        <f t="shared" ref="C3:D3" si="0">C11/C16</f>
        <v>0.93827992958004558</v>
      </c>
      <c r="D3" s="97">
        <f t="shared" si="0"/>
        <v>0.96208085587837189</v>
      </c>
      <c r="E3" s="68"/>
      <c r="F3" s="68"/>
      <c r="G3" s="68"/>
      <c r="H3" s="68"/>
      <c r="I3" s="68"/>
      <c r="J3" s="68"/>
      <c r="K3" s="68"/>
      <c r="L3" s="68"/>
      <c r="M3" s="68"/>
    </row>
    <row r="4" spans="1:13" ht="15" customHeight="1">
      <c r="A4" s="70"/>
      <c r="B4" s="70"/>
      <c r="C4" s="70"/>
      <c r="D4" s="68"/>
      <c r="E4" s="68"/>
      <c r="F4" s="68"/>
      <c r="G4" s="68"/>
      <c r="H4" s="68"/>
      <c r="I4" s="68"/>
      <c r="J4" s="68"/>
      <c r="K4" s="68"/>
      <c r="L4" s="68"/>
      <c r="M4" s="68"/>
    </row>
    <row r="5" spans="1:13" ht="15" customHeight="1">
      <c r="A5" s="71"/>
      <c r="B5" s="72" t="s">
        <v>204</v>
      </c>
      <c r="C5" s="72" t="s">
        <v>205</v>
      </c>
      <c r="D5" s="72" t="s">
        <v>206</v>
      </c>
      <c r="E5" s="68"/>
      <c r="F5" s="68"/>
      <c r="G5" s="68"/>
      <c r="H5" s="68"/>
      <c r="I5" s="68"/>
      <c r="J5" s="68"/>
      <c r="K5" s="68"/>
      <c r="L5" s="68"/>
      <c r="M5" s="68"/>
    </row>
    <row r="6" spans="1:13" ht="15" customHeight="1">
      <c r="A6" s="73" t="str">
        <f>Balans!A30</f>
        <v>Voorraden en bestellingen in uitvoering ................................</v>
      </c>
      <c r="B6" s="94">
        <f>Balans!C30</f>
        <v>0</v>
      </c>
      <c r="C6" s="94">
        <f>Balans!D30</f>
        <v>0</v>
      </c>
      <c r="D6" s="94">
        <f>Balans!E30</f>
        <v>0</v>
      </c>
      <c r="E6" s="68"/>
      <c r="F6" s="68"/>
      <c r="G6" s="68"/>
      <c r="H6" s="68"/>
      <c r="I6" s="68"/>
      <c r="J6" s="68"/>
      <c r="K6" s="68"/>
      <c r="L6" s="68"/>
      <c r="M6" s="68"/>
    </row>
    <row r="7" spans="1:13" ht="15" customHeight="1">
      <c r="A7" s="73" t="str">
        <f>Balans!A39</f>
        <v>Vorderingen op ten hoogste één jaar .....................................</v>
      </c>
      <c r="B7" s="95">
        <f>Balans!C39</f>
        <v>556335</v>
      </c>
      <c r="C7" s="95">
        <f>Balans!D39</f>
        <v>511429</v>
      </c>
      <c r="D7" s="95">
        <f>Balans!E39</f>
        <v>505548</v>
      </c>
      <c r="E7" s="68"/>
      <c r="F7" s="68"/>
      <c r="G7" s="68"/>
      <c r="H7" s="68"/>
      <c r="I7" s="68"/>
      <c r="J7" s="68"/>
      <c r="K7" s="68"/>
      <c r="L7" s="68"/>
      <c r="M7" s="68"/>
    </row>
    <row r="8" spans="1:13" ht="15" customHeight="1">
      <c r="A8" s="74" t="str">
        <f>Balans!A42</f>
        <v>Geldbeleggingen ......................................................................</v>
      </c>
      <c r="B8" s="94">
        <f>Balans!C42</f>
        <v>0</v>
      </c>
      <c r="C8" s="94">
        <f>Balans!D42</f>
        <v>0</v>
      </c>
      <c r="D8" s="94">
        <f>Balans!E42</f>
        <v>0</v>
      </c>
      <c r="E8" s="68"/>
      <c r="F8" s="68"/>
      <c r="G8" s="68"/>
      <c r="H8" s="68"/>
      <c r="I8" s="68"/>
      <c r="J8" s="68"/>
      <c r="K8" s="68"/>
      <c r="L8" s="68"/>
      <c r="M8" s="68"/>
    </row>
    <row r="9" spans="1:13" ht="15" customHeight="1">
      <c r="A9" s="73" t="str">
        <f>Balans!A45</f>
        <v>Liquide middelen ......................................................................</v>
      </c>
      <c r="B9" s="94">
        <f>Balans!C45</f>
        <v>41071</v>
      </c>
      <c r="C9" s="94">
        <f>Balans!D45</f>
        <v>106022</v>
      </c>
      <c r="D9" s="94">
        <f>Balans!E45</f>
        <v>72083</v>
      </c>
      <c r="E9" s="68"/>
      <c r="F9" s="68"/>
      <c r="G9" s="68"/>
      <c r="H9" s="68"/>
      <c r="I9" s="68"/>
      <c r="J9" s="68"/>
      <c r="K9" s="68"/>
      <c r="L9" s="68"/>
      <c r="M9" s="68"/>
    </row>
    <row r="10" spans="1:13" ht="15" customHeight="1">
      <c r="A10" s="73" t="str">
        <f>Balans!A46</f>
        <v>Overlopende rekeningen .........................................................</v>
      </c>
      <c r="B10" s="94">
        <f>Balans!C46</f>
        <v>17868</v>
      </c>
      <c r="C10" s="94">
        <f>Balans!D46</f>
        <v>22637</v>
      </c>
      <c r="D10" s="94">
        <f>Balans!E46</f>
        <v>28656</v>
      </c>
      <c r="E10" s="68"/>
      <c r="F10" s="68"/>
      <c r="G10" s="68"/>
      <c r="H10" s="68"/>
      <c r="I10" s="68"/>
      <c r="J10" s="68"/>
      <c r="K10" s="68"/>
      <c r="L10" s="68"/>
      <c r="M10" s="68"/>
    </row>
    <row r="11" spans="1:13" ht="15" customHeight="1">
      <c r="A11" s="75" t="s">
        <v>168</v>
      </c>
      <c r="B11" s="94">
        <f>SUM(B6:B10)</f>
        <v>615274</v>
      </c>
      <c r="C11" s="94">
        <f>SUM(C6:C10)</f>
        <v>640088</v>
      </c>
      <c r="D11" s="94">
        <f t="shared" ref="D11" si="1">SUM(D6:D10)</f>
        <v>606287</v>
      </c>
      <c r="E11" s="68"/>
      <c r="F11" s="68"/>
      <c r="G11" s="68"/>
      <c r="H11" s="68"/>
      <c r="I11" s="68"/>
      <c r="J11" s="68"/>
      <c r="K11" s="68"/>
      <c r="L11" s="68"/>
      <c r="M11" s="68"/>
    </row>
    <row r="12" spans="1:13" ht="15" customHeight="1">
      <c r="A12" s="70"/>
      <c r="B12" s="70"/>
      <c r="C12" s="70"/>
      <c r="D12" s="70"/>
      <c r="E12" s="68"/>
      <c r="F12" s="68"/>
      <c r="G12" s="68"/>
      <c r="H12" s="68"/>
      <c r="I12" s="68"/>
      <c r="J12" s="68"/>
      <c r="K12" s="68"/>
      <c r="L12" s="68"/>
      <c r="M12" s="68"/>
    </row>
    <row r="13" spans="1:13" ht="15" customHeight="1">
      <c r="A13" s="71"/>
      <c r="B13" s="72" t="s">
        <v>204</v>
      </c>
      <c r="C13" s="72" t="s">
        <v>205</v>
      </c>
      <c r="D13" s="72" t="s">
        <v>206</v>
      </c>
      <c r="E13" s="68"/>
      <c r="F13" s="68"/>
      <c r="G13" s="68"/>
      <c r="H13" s="68"/>
      <c r="I13" s="68"/>
      <c r="J13" s="68"/>
      <c r="K13" s="68"/>
      <c r="L13" s="68"/>
      <c r="M13" s="68"/>
    </row>
    <row r="14" spans="1:13" ht="15" customHeight="1">
      <c r="A14" s="73" t="str">
        <f>Balans!A87</f>
        <v>Schulden op ten hoogste één jaar ..........................................</v>
      </c>
      <c r="B14" s="96">
        <f>Balans!C87</f>
        <v>675259</v>
      </c>
      <c r="C14" s="96">
        <f>Balans!D87</f>
        <v>682193</v>
      </c>
      <c r="D14" s="96">
        <f>Balans!E87</f>
        <v>630183</v>
      </c>
      <c r="E14" s="68"/>
      <c r="F14" s="68"/>
      <c r="G14" s="68"/>
      <c r="H14" s="68"/>
      <c r="I14" s="68"/>
      <c r="J14" s="68"/>
      <c r="K14" s="68"/>
      <c r="L14" s="68"/>
      <c r="M14" s="68"/>
    </row>
    <row r="15" spans="1:13" ht="15" customHeight="1">
      <c r="A15" s="73" t="str">
        <f>Balans!A101</f>
        <v>Overlopende rekeningen .........................................................</v>
      </c>
      <c r="B15" s="94">
        <f>Balans!C101</f>
        <v>0</v>
      </c>
      <c r="C15" s="94">
        <f>Balans!D101</f>
        <v>0</v>
      </c>
      <c r="D15" s="94">
        <f>Balans!E101</f>
        <v>0</v>
      </c>
      <c r="E15" s="68"/>
      <c r="F15" s="68"/>
      <c r="G15" s="68"/>
      <c r="H15" s="68"/>
      <c r="I15" s="68"/>
      <c r="J15" s="68"/>
      <c r="K15" s="68"/>
      <c r="L15" s="68"/>
      <c r="M15" s="68"/>
    </row>
    <row r="16" spans="1:13" ht="15" customHeight="1">
      <c r="A16" s="75" t="s">
        <v>168</v>
      </c>
      <c r="B16" s="95">
        <f>SUM(B14:B15)</f>
        <v>675259</v>
      </c>
      <c r="C16" s="95">
        <f t="shared" ref="C16:D16" si="2">SUM(C14:C15)</f>
        <v>682193</v>
      </c>
      <c r="D16" s="95">
        <f t="shared" si="2"/>
        <v>630183</v>
      </c>
      <c r="E16" s="68"/>
      <c r="F16" s="68"/>
      <c r="G16" s="68"/>
      <c r="H16" s="68"/>
      <c r="I16" s="68"/>
      <c r="J16" s="68"/>
      <c r="K16" s="68"/>
      <c r="L16" s="68"/>
      <c r="M16" s="68"/>
    </row>
    <row r="17" spans="1:13" ht="12" customHeight="1">
      <c r="A17" s="76"/>
      <c r="B17" s="77"/>
      <c r="C17" s="77"/>
      <c r="D17" s="68"/>
      <c r="E17" s="68"/>
      <c r="F17" s="68"/>
      <c r="G17" s="68"/>
      <c r="H17" s="68"/>
      <c r="I17" s="68"/>
      <c r="J17" s="68"/>
      <c r="K17" s="68"/>
      <c r="L17" s="68"/>
      <c r="M17" s="68"/>
    </row>
    <row r="18" spans="1:13" ht="15.75" customHeight="1" thickBot="1">
      <c r="A18" s="70"/>
      <c r="B18" s="70"/>
      <c r="C18" s="70"/>
      <c r="D18" s="68"/>
      <c r="E18" s="68"/>
      <c r="F18" s="68"/>
      <c r="G18" s="68"/>
      <c r="H18" s="68"/>
      <c r="I18" s="68"/>
      <c r="J18" s="68"/>
      <c r="K18" s="68"/>
      <c r="L18" s="68"/>
      <c r="M18" s="68"/>
    </row>
    <row r="19" spans="1:13" ht="15.75" thickBot="1">
      <c r="A19" s="70" t="s">
        <v>169</v>
      </c>
      <c r="B19" s="99">
        <f>B26/B31</f>
        <v>0.9111674187237786</v>
      </c>
      <c r="C19" s="99">
        <f t="shared" ref="C19:D19" si="3">C26/C31</f>
        <v>0.93827992958004558</v>
      </c>
      <c r="D19" s="99">
        <f t="shared" si="3"/>
        <v>0.96208085587837189</v>
      </c>
      <c r="E19" s="68"/>
      <c r="F19" s="68"/>
      <c r="G19" s="68"/>
      <c r="H19" s="68"/>
      <c r="I19" s="68"/>
      <c r="J19" s="68"/>
      <c r="K19" s="68"/>
      <c r="L19" s="68"/>
      <c r="M19" s="68"/>
    </row>
    <row r="20" spans="1:13">
      <c r="A20" s="70"/>
      <c r="B20" s="70"/>
      <c r="C20" s="70"/>
      <c r="D20" s="70"/>
      <c r="E20" s="68"/>
      <c r="F20" s="68"/>
      <c r="G20" s="68"/>
      <c r="H20" s="68"/>
      <c r="I20" s="68"/>
      <c r="J20" s="68"/>
      <c r="K20" s="68"/>
      <c r="L20" s="68"/>
      <c r="M20" s="68"/>
    </row>
    <row r="21" spans="1:13">
      <c r="A21" s="70"/>
      <c r="B21" s="78" t="s">
        <v>204</v>
      </c>
      <c r="C21" s="78" t="s">
        <v>205</v>
      </c>
      <c r="D21" s="78" t="s">
        <v>206</v>
      </c>
      <c r="E21" s="68"/>
      <c r="F21" s="68"/>
      <c r="G21" s="68"/>
      <c r="H21" s="68"/>
      <c r="I21" s="68"/>
      <c r="J21" s="68"/>
      <c r="K21" s="68"/>
      <c r="L21" s="68"/>
      <c r="M21" s="68"/>
    </row>
    <row r="22" spans="1:13">
      <c r="A22" s="73" t="str">
        <f t="shared" ref="A22:B25" si="4">A7</f>
        <v>Vorderingen op ten hoogste één jaar .....................................</v>
      </c>
      <c r="B22" s="95">
        <f t="shared" si="4"/>
        <v>556335</v>
      </c>
      <c r="C22" s="95">
        <f t="shared" ref="C22:D22" si="5">C7</f>
        <v>511429</v>
      </c>
      <c r="D22" s="95">
        <f t="shared" si="5"/>
        <v>505548</v>
      </c>
      <c r="E22" s="68"/>
      <c r="F22" s="68"/>
      <c r="G22" s="68"/>
      <c r="H22" s="68"/>
      <c r="I22" s="68"/>
      <c r="J22" s="68"/>
      <c r="K22" s="68"/>
      <c r="L22" s="68"/>
      <c r="M22" s="68"/>
    </row>
    <row r="23" spans="1:13">
      <c r="A23" s="74" t="str">
        <f t="shared" si="4"/>
        <v>Geldbeleggingen ......................................................................</v>
      </c>
      <c r="B23" s="94">
        <f t="shared" si="4"/>
        <v>0</v>
      </c>
      <c r="C23" s="94">
        <f t="shared" ref="C23:D23" si="6">C8</f>
        <v>0</v>
      </c>
      <c r="D23" s="94">
        <f t="shared" si="6"/>
        <v>0</v>
      </c>
      <c r="E23" s="68"/>
      <c r="F23" s="68"/>
      <c r="G23" s="68"/>
      <c r="H23" s="68"/>
      <c r="I23" s="68"/>
      <c r="J23" s="68"/>
      <c r="K23" s="68"/>
      <c r="L23" s="68"/>
      <c r="M23" s="68"/>
    </row>
    <row r="24" spans="1:13">
      <c r="A24" s="73" t="str">
        <f t="shared" si="4"/>
        <v>Liquide middelen ......................................................................</v>
      </c>
      <c r="B24" s="94">
        <f t="shared" si="4"/>
        <v>41071</v>
      </c>
      <c r="C24" s="94">
        <f t="shared" ref="C24:D24" si="7">C9</f>
        <v>106022</v>
      </c>
      <c r="D24" s="94">
        <f t="shared" si="7"/>
        <v>72083</v>
      </c>
      <c r="E24" s="68"/>
      <c r="F24" s="68"/>
      <c r="G24" s="68"/>
      <c r="H24" s="68"/>
      <c r="I24" s="68"/>
      <c r="J24" s="68"/>
      <c r="K24" s="68"/>
      <c r="L24" s="68"/>
      <c r="M24" s="68"/>
    </row>
    <row r="25" spans="1:13">
      <c r="A25" s="73" t="str">
        <f t="shared" si="4"/>
        <v>Overlopende rekeningen .........................................................</v>
      </c>
      <c r="B25" s="94">
        <f t="shared" si="4"/>
        <v>17868</v>
      </c>
      <c r="C25" s="94">
        <f t="shared" ref="C25:D25" si="8">C10</f>
        <v>22637</v>
      </c>
      <c r="D25" s="94">
        <f t="shared" si="8"/>
        <v>28656</v>
      </c>
      <c r="E25" s="68"/>
      <c r="F25" s="68"/>
      <c r="G25" s="68"/>
      <c r="H25" s="68"/>
      <c r="I25" s="68"/>
      <c r="J25" s="68"/>
      <c r="K25" s="68"/>
      <c r="L25" s="68"/>
      <c r="M25" s="68"/>
    </row>
    <row r="26" spans="1:13">
      <c r="A26" s="75" t="s">
        <v>168</v>
      </c>
      <c r="B26" s="95">
        <f>SUM(B22:B25)</f>
        <v>615274</v>
      </c>
      <c r="C26" s="95">
        <f t="shared" ref="C26:D26" si="9">SUM(C22:C25)</f>
        <v>640088</v>
      </c>
      <c r="D26" s="95">
        <f t="shared" si="9"/>
        <v>606287</v>
      </c>
      <c r="E26" s="68"/>
      <c r="F26" s="68"/>
      <c r="G26" s="68"/>
      <c r="H26" s="68"/>
      <c r="I26" s="68"/>
      <c r="J26" s="68"/>
      <c r="K26" s="68"/>
      <c r="L26" s="68"/>
      <c r="M26" s="68"/>
    </row>
    <row r="27" spans="1:13">
      <c r="A27" s="79"/>
      <c r="B27" s="70"/>
      <c r="C27" s="70"/>
      <c r="D27" s="70"/>
      <c r="E27" s="68"/>
      <c r="F27" s="68"/>
      <c r="G27" s="68"/>
      <c r="H27" s="68"/>
      <c r="I27" s="68"/>
      <c r="J27" s="68"/>
      <c r="K27" s="68"/>
      <c r="L27" s="68"/>
      <c r="M27" s="68"/>
    </row>
    <row r="28" spans="1:13">
      <c r="A28" s="79"/>
      <c r="B28" s="78" t="s">
        <v>204</v>
      </c>
      <c r="C28" s="78" t="s">
        <v>205</v>
      </c>
      <c r="D28" s="78" t="s">
        <v>206</v>
      </c>
      <c r="E28" s="68"/>
      <c r="F28" s="68"/>
      <c r="G28" s="68"/>
      <c r="H28" s="68"/>
      <c r="I28" s="68"/>
      <c r="J28" s="68"/>
      <c r="K28" s="68"/>
      <c r="L28" s="68"/>
      <c r="M28" s="68"/>
    </row>
    <row r="29" spans="1:13">
      <c r="A29" s="73" t="str">
        <f>A14</f>
        <v>Schulden op ten hoogste één jaar ..........................................</v>
      </c>
      <c r="B29" s="96">
        <f>B14</f>
        <v>675259</v>
      </c>
      <c r="C29" s="96">
        <f t="shared" ref="C29:D29" si="10">C14</f>
        <v>682193</v>
      </c>
      <c r="D29" s="96">
        <f t="shared" si="10"/>
        <v>630183</v>
      </c>
      <c r="E29" s="68"/>
      <c r="F29" s="68"/>
      <c r="G29" s="68"/>
      <c r="H29" s="68"/>
      <c r="I29" s="68"/>
      <c r="J29" s="68"/>
      <c r="K29" s="68"/>
      <c r="L29" s="68"/>
      <c r="M29" s="68"/>
    </row>
    <row r="30" spans="1:13">
      <c r="A30" s="73" t="str">
        <f>A15</f>
        <v>Overlopende rekeningen .........................................................</v>
      </c>
      <c r="B30" s="98">
        <f>B15</f>
        <v>0</v>
      </c>
      <c r="C30" s="98">
        <f t="shared" ref="C30:D30" si="11">C15</f>
        <v>0</v>
      </c>
      <c r="D30" s="98">
        <f t="shared" si="11"/>
        <v>0</v>
      </c>
      <c r="E30" s="68"/>
      <c r="F30" s="68"/>
      <c r="G30" s="68"/>
      <c r="H30" s="68"/>
      <c r="I30" s="68"/>
      <c r="J30" s="68"/>
      <c r="K30" s="68"/>
      <c r="L30" s="68"/>
      <c r="M30" s="68"/>
    </row>
    <row r="31" spans="1:13">
      <c r="A31" s="75" t="s">
        <v>168</v>
      </c>
      <c r="B31" s="95">
        <f>SUM(B29:B30)</f>
        <v>675259</v>
      </c>
      <c r="C31" s="95">
        <f t="shared" ref="C31:D31" si="12">SUM(C29:C30)</f>
        <v>682193</v>
      </c>
      <c r="D31" s="95">
        <f t="shared" si="12"/>
        <v>630183</v>
      </c>
      <c r="E31" s="68"/>
      <c r="F31" s="68"/>
      <c r="G31" s="68"/>
      <c r="H31" s="68"/>
      <c r="I31" s="68"/>
      <c r="J31" s="68"/>
      <c r="K31" s="68"/>
      <c r="L31" s="68"/>
      <c r="M31" s="68"/>
    </row>
    <row r="32" spans="1:13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1"/>
  <sheetViews>
    <sheetView workbookViewId="0">
      <selection activeCell="H15" sqref="H15"/>
    </sheetView>
  </sheetViews>
  <sheetFormatPr defaultRowHeight="15"/>
  <cols>
    <col min="1" max="1" width="33" customWidth="1"/>
    <col min="2" max="2" width="12.7109375" bestFit="1" customWidth="1"/>
    <col min="3" max="3" width="12.42578125" bestFit="1" customWidth="1"/>
    <col min="4" max="4" width="12.7109375" bestFit="1" customWidth="1"/>
  </cols>
  <sheetData>
    <row r="1" spans="1:10">
      <c r="A1" s="67"/>
      <c r="B1" s="67" t="s">
        <v>3</v>
      </c>
      <c r="C1" s="67" t="s">
        <v>4</v>
      </c>
      <c r="D1" s="67" t="s">
        <v>5</v>
      </c>
      <c r="E1" s="68"/>
      <c r="F1" s="68"/>
      <c r="G1" s="68"/>
      <c r="H1" s="68"/>
      <c r="I1" s="68"/>
      <c r="J1" s="68"/>
    </row>
    <row r="2" spans="1:10">
      <c r="A2" s="67" t="str">
        <f>Balans!A52</f>
        <v>EIGEN VERMOGEN</v>
      </c>
      <c r="B2" s="100">
        <f>Balans!C52</f>
        <v>210359</v>
      </c>
      <c r="C2" s="100">
        <f>Balans!D52</f>
        <v>208088</v>
      </c>
      <c r="D2" s="100">
        <f>Balans!E52</f>
        <v>210313</v>
      </c>
      <c r="E2" s="68"/>
      <c r="F2" s="68"/>
      <c r="G2" s="68"/>
      <c r="H2" s="68"/>
      <c r="I2" s="68"/>
      <c r="J2" s="68"/>
    </row>
    <row r="3" spans="1:10">
      <c r="A3" s="67" t="str">
        <f>Balans!A102</f>
        <v>TOTAAL VAN DE PASSIVA .....................................................</v>
      </c>
      <c r="B3" s="100">
        <f>Balans!C102</f>
        <v>1092051</v>
      </c>
      <c r="C3" s="100">
        <f>Balans!D102</f>
        <v>1091263</v>
      </c>
      <c r="D3" s="100">
        <f>Balans!E102</f>
        <v>984213</v>
      </c>
      <c r="E3" s="68"/>
      <c r="F3" s="68"/>
      <c r="G3" s="68"/>
      <c r="H3" s="68"/>
      <c r="I3" s="68"/>
      <c r="J3" s="68"/>
    </row>
    <row r="4" spans="1:10">
      <c r="A4" s="67" t="s">
        <v>176</v>
      </c>
      <c r="B4" s="101">
        <f>B2/B3</f>
        <v>0.19262745054947067</v>
      </c>
      <c r="C4" s="101">
        <f t="shared" ref="C4:D4" si="0">C2/C3</f>
        <v>0.19068547178819403</v>
      </c>
      <c r="D4" s="101">
        <f t="shared" si="0"/>
        <v>0.21368646827465193</v>
      </c>
      <c r="E4" s="68"/>
      <c r="F4" s="68"/>
      <c r="G4" s="68"/>
      <c r="H4" s="68"/>
      <c r="I4" s="68"/>
      <c r="J4" s="68"/>
    </row>
    <row r="5" spans="1:10">
      <c r="A5" s="68"/>
      <c r="B5" s="68"/>
      <c r="C5" s="68"/>
      <c r="D5" s="68"/>
      <c r="E5" s="68"/>
      <c r="F5" s="68"/>
      <c r="G5" s="68"/>
      <c r="H5" s="68"/>
      <c r="I5" s="68"/>
      <c r="J5" s="68"/>
    </row>
    <row r="6" spans="1:10">
      <c r="A6" s="68"/>
      <c r="B6" s="68"/>
      <c r="C6" s="68"/>
      <c r="D6" s="68"/>
      <c r="E6" s="68"/>
      <c r="F6" s="68"/>
      <c r="G6" s="68"/>
      <c r="H6" s="68"/>
      <c r="I6" s="68"/>
      <c r="J6" s="68"/>
    </row>
    <row r="7" spans="1:10">
      <c r="A7" s="68"/>
      <c r="B7" s="68"/>
      <c r="C7" s="68"/>
      <c r="D7" s="68"/>
      <c r="E7" s="68"/>
      <c r="F7" s="68"/>
      <c r="G7" s="68"/>
      <c r="H7" s="68"/>
      <c r="I7" s="68"/>
      <c r="J7" s="68"/>
    </row>
    <row r="8" spans="1:10">
      <c r="A8" s="68"/>
      <c r="B8" s="68"/>
      <c r="C8" s="68"/>
      <c r="D8" s="68"/>
      <c r="E8" s="68"/>
      <c r="F8" s="68"/>
      <c r="G8" s="68"/>
      <c r="H8" s="68"/>
      <c r="I8" s="68"/>
      <c r="J8" s="68"/>
    </row>
    <row r="9" spans="1:10">
      <c r="A9" s="68"/>
      <c r="B9" s="68"/>
      <c r="C9" s="68"/>
      <c r="D9" s="68"/>
      <c r="E9" s="68"/>
      <c r="F9" s="68"/>
      <c r="G9" s="68"/>
      <c r="H9" s="68"/>
      <c r="I9" s="68"/>
      <c r="J9" s="68"/>
    </row>
    <row r="10" spans="1:10">
      <c r="A10" s="68"/>
      <c r="B10" s="68"/>
      <c r="C10" s="68"/>
      <c r="D10" s="68"/>
      <c r="E10" s="68"/>
      <c r="F10" s="68"/>
      <c r="G10" s="68"/>
      <c r="H10" s="68"/>
      <c r="I10" s="68"/>
      <c r="J10" s="68"/>
    </row>
    <row r="11" spans="1:10">
      <c r="A11" s="68"/>
      <c r="B11" s="68"/>
      <c r="C11" s="68"/>
      <c r="D11" s="68"/>
      <c r="E11" s="68"/>
      <c r="F11" s="68"/>
      <c r="G11" s="68"/>
      <c r="H11" s="68"/>
      <c r="I11" s="68"/>
      <c r="J11" s="68"/>
    </row>
    <row r="12" spans="1:10">
      <c r="A12" s="68"/>
      <c r="B12" s="68"/>
      <c r="C12" s="68"/>
      <c r="D12" s="68"/>
      <c r="E12" s="68"/>
      <c r="F12" s="68"/>
      <c r="G12" s="68"/>
      <c r="H12" s="68"/>
      <c r="I12" s="68"/>
      <c r="J12" s="68"/>
    </row>
    <row r="13" spans="1:10">
      <c r="A13" s="68"/>
      <c r="B13" s="68"/>
      <c r="C13" s="68"/>
      <c r="D13" s="68"/>
      <c r="E13" s="68"/>
      <c r="F13" s="68"/>
      <c r="G13" s="68"/>
      <c r="H13" s="68"/>
      <c r="I13" s="68"/>
      <c r="J13" s="68"/>
    </row>
    <row r="14" spans="1:10">
      <c r="A14" s="68"/>
      <c r="B14" s="68"/>
      <c r="C14" s="68"/>
      <c r="D14" s="68"/>
      <c r="E14" s="68"/>
      <c r="F14" s="68"/>
      <c r="G14" s="68"/>
      <c r="H14" s="68"/>
      <c r="I14" s="68"/>
      <c r="J14" s="68"/>
    </row>
    <row r="15" spans="1:10">
      <c r="A15" s="68"/>
      <c r="B15" s="68"/>
      <c r="C15" s="68"/>
      <c r="D15" s="68"/>
      <c r="E15" s="68"/>
      <c r="F15" s="68"/>
      <c r="G15" s="68"/>
      <c r="H15" s="68"/>
      <c r="I15" s="68"/>
      <c r="J15" s="68"/>
    </row>
    <row r="16" spans="1:10">
      <c r="A16" s="68"/>
      <c r="B16" s="68"/>
      <c r="C16" s="68"/>
      <c r="D16" s="68"/>
      <c r="E16" s="68"/>
      <c r="F16" s="68"/>
      <c r="G16" s="68"/>
      <c r="H16" s="68"/>
      <c r="I16" s="68"/>
      <c r="J16" s="68"/>
    </row>
    <row r="17" spans="1:10">
      <c r="A17" s="68"/>
      <c r="B17" s="68"/>
      <c r="C17" s="68"/>
      <c r="D17" s="68"/>
      <c r="E17" s="68"/>
      <c r="F17" s="68"/>
      <c r="G17" s="68"/>
      <c r="H17" s="68"/>
      <c r="I17" s="68"/>
      <c r="J17" s="68"/>
    </row>
    <row r="18" spans="1:10">
      <c r="A18" s="68"/>
      <c r="B18" s="68"/>
      <c r="C18" s="68"/>
      <c r="D18" s="68"/>
      <c r="E18" s="68"/>
      <c r="F18" s="68"/>
      <c r="G18" s="68"/>
      <c r="H18" s="68"/>
      <c r="I18" s="68"/>
      <c r="J18" s="68"/>
    </row>
    <row r="19" spans="1:10">
      <c r="A19" s="68"/>
      <c r="B19" s="68"/>
      <c r="C19" s="68"/>
      <c r="D19" s="68"/>
      <c r="E19" s="68"/>
      <c r="F19" s="68"/>
      <c r="G19" s="68"/>
      <c r="H19" s="68"/>
      <c r="I19" s="68"/>
      <c r="J19" s="68"/>
    </row>
    <row r="20" spans="1:10">
      <c r="A20" s="68"/>
      <c r="B20" s="68"/>
      <c r="C20" s="68"/>
      <c r="D20" s="68"/>
      <c r="E20" s="68"/>
      <c r="F20" s="68"/>
      <c r="G20" s="68"/>
      <c r="H20" s="68"/>
      <c r="I20" s="68"/>
      <c r="J20" s="68"/>
    </row>
    <row r="21" spans="1:10">
      <c r="A21" s="68"/>
      <c r="B21" s="68"/>
      <c r="C21" s="68"/>
      <c r="D21" s="68"/>
      <c r="E21" s="68"/>
      <c r="F21" s="68"/>
      <c r="G21" s="68"/>
      <c r="H21" s="68"/>
      <c r="I21" s="68"/>
      <c r="J21" s="6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5"/>
  <sheetViews>
    <sheetView workbookViewId="0">
      <selection activeCell="A2" sqref="A2:D5"/>
    </sheetView>
  </sheetViews>
  <sheetFormatPr defaultRowHeight="15"/>
  <cols>
    <col min="1" max="1" width="37.28515625" customWidth="1"/>
    <col min="2" max="2" width="12.7109375" bestFit="1" customWidth="1"/>
    <col min="3" max="3" width="12.42578125" bestFit="1" customWidth="1"/>
    <col min="4" max="4" width="12.7109375" bestFit="1" customWidth="1"/>
  </cols>
  <sheetData>
    <row r="2" spans="1:4">
      <c r="A2" s="45"/>
      <c r="B2" s="45" t="s">
        <v>204</v>
      </c>
      <c r="C2" s="45" t="s">
        <v>205</v>
      </c>
      <c r="D2" s="45" t="s">
        <v>206</v>
      </c>
    </row>
    <row r="3" spans="1:4">
      <c r="A3" s="46" t="str">
        <f>Resultatenrek!A42</f>
        <v>Te bestemmen winst van het boekjaar</v>
      </c>
      <c r="B3" s="67">
        <f>Resultatenrek!C42</f>
        <v>32113</v>
      </c>
      <c r="C3" s="67">
        <f>Resultatenrek!D42</f>
        <v>-2271</v>
      </c>
      <c r="D3" s="67">
        <f>Resultatenrek!E42</f>
        <v>2224</v>
      </c>
    </row>
    <row r="4" spans="1:4">
      <c r="A4" s="45" t="str">
        <f>Balans!A52</f>
        <v>EIGEN VERMOGEN</v>
      </c>
      <c r="B4" s="100">
        <f>Balans!C52</f>
        <v>210359</v>
      </c>
      <c r="C4" s="100">
        <f>Balans!D52</f>
        <v>208088</v>
      </c>
      <c r="D4" s="100">
        <f>Balans!E52</f>
        <v>210313</v>
      </c>
    </row>
    <row r="5" spans="1:4">
      <c r="A5" s="45" t="s">
        <v>171</v>
      </c>
      <c r="B5" s="102">
        <f>B3/B4</f>
        <v>0.15265807500511031</v>
      </c>
      <c r="C5" s="102">
        <f t="shared" ref="C5:D5" si="0">C3/C4</f>
        <v>-1.0913651916496866E-2</v>
      </c>
      <c r="D5" s="102">
        <f t="shared" si="0"/>
        <v>1.0574714829801296E-2</v>
      </c>
    </row>
  </sheetData>
  <autoFilter ref="A2:D5" xr:uid="{00000000-0001-0000-0600-000000000000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4"/>
  <sheetViews>
    <sheetView workbookViewId="0">
      <selection activeCell="F8" sqref="F8"/>
    </sheetView>
  </sheetViews>
  <sheetFormatPr defaultRowHeight="21.75" customHeight="1"/>
  <cols>
    <col min="1" max="1" width="50.7109375" customWidth="1"/>
    <col min="2" max="2" width="18.28515625" customWidth="1"/>
    <col min="3" max="3" width="19.140625" customWidth="1"/>
    <col min="4" max="4" width="16.7109375" bestFit="1" customWidth="1"/>
  </cols>
  <sheetData>
    <row r="1" spans="1:13" ht="21.75" customHeight="1">
      <c r="A1" s="67"/>
      <c r="B1" s="67"/>
      <c r="C1" s="67"/>
      <c r="D1" s="68"/>
      <c r="E1" s="68"/>
      <c r="F1" s="68"/>
      <c r="G1" s="68"/>
      <c r="H1" s="68"/>
      <c r="I1" s="68"/>
      <c r="J1" s="68"/>
      <c r="K1" s="68"/>
      <c r="L1" s="68"/>
      <c r="M1" s="68"/>
    </row>
    <row r="2" spans="1:13" ht="21.75" customHeight="1">
      <c r="A2" s="67"/>
      <c r="B2" s="81" t="s">
        <v>204</v>
      </c>
      <c r="C2" s="81" t="s">
        <v>205</v>
      </c>
      <c r="D2" s="81" t="s">
        <v>206</v>
      </c>
      <c r="E2" s="68"/>
      <c r="F2" s="68"/>
      <c r="G2" s="68"/>
      <c r="H2" s="68"/>
      <c r="I2" s="68"/>
      <c r="J2" s="68"/>
      <c r="K2" s="68"/>
      <c r="L2" s="68"/>
      <c r="M2" s="68"/>
    </row>
    <row r="3" spans="1:13" ht="21.75" customHeight="1">
      <c r="A3" s="82" t="s">
        <v>172</v>
      </c>
      <c r="B3" s="104">
        <f>(B4/B5)*365</f>
        <v>210.76374608183352</v>
      </c>
      <c r="C3" s="104">
        <f t="shared" ref="C3:D3" si="0">(C4/C5)*365</f>
        <v>41.329100542939287</v>
      </c>
      <c r="D3" s="104">
        <f t="shared" si="0"/>
        <v>19.440226836886492</v>
      </c>
      <c r="E3" s="68"/>
      <c r="F3" s="68"/>
      <c r="G3" s="68"/>
      <c r="H3" s="68"/>
      <c r="I3" s="68"/>
      <c r="J3" s="68"/>
      <c r="K3" s="68"/>
      <c r="L3" s="68"/>
      <c r="M3" s="68"/>
    </row>
    <row r="4" spans="1:13" ht="21.75" customHeight="1">
      <c r="A4" s="67" t="str">
        <f>Balans!A28</f>
        <v>Handelsvorderingen ..............................................................</v>
      </c>
      <c r="B4" s="103">
        <f>Balans!C40</f>
        <v>36335</v>
      </c>
      <c r="C4" s="103">
        <f>Balans!D40</f>
        <v>11429</v>
      </c>
      <c r="D4" s="103">
        <f>Balans!E40</f>
        <v>5548</v>
      </c>
      <c r="E4" s="68"/>
      <c r="F4" s="68"/>
      <c r="G4" s="68"/>
      <c r="H4" s="68"/>
      <c r="I4" s="68"/>
      <c r="J4" s="68"/>
      <c r="K4" s="68"/>
      <c r="L4" s="68"/>
      <c r="M4" s="68"/>
    </row>
    <row r="5" spans="1:13" ht="21.75" customHeight="1">
      <c r="A5" s="67" t="s">
        <v>233</v>
      </c>
      <c r="B5" s="81">
        <f>Resultatenrek!C4*1.21</f>
        <v>62924.84</v>
      </c>
      <c r="C5" s="81">
        <f>Resultatenrek!D4*1.21</f>
        <v>100935.78</v>
      </c>
      <c r="D5" s="81">
        <f>Resultatenrek!E4*1.21</f>
        <v>104166.48</v>
      </c>
      <c r="E5" s="68"/>
      <c r="F5" s="68"/>
      <c r="G5" s="68"/>
      <c r="H5" s="68"/>
      <c r="I5" s="68"/>
      <c r="J5" s="68"/>
      <c r="K5" s="68"/>
      <c r="L5" s="68"/>
      <c r="M5" s="68"/>
    </row>
    <row r="6" spans="1:13" ht="21.75" customHeight="1">
      <c r="A6" s="67"/>
      <c r="B6" s="81"/>
      <c r="C6" s="81"/>
      <c r="D6" s="81"/>
      <c r="E6" s="68"/>
      <c r="F6" s="68"/>
      <c r="G6" s="68"/>
      <c r="H6" s="68"/>
      <c r="I6" s="68"/>
      <c r="J6" s="68"/>
      <c r="K6" s="68"/>
      <c r="L6" s="68"/>
      <c r="M6" s="68"/>
    </row>
    <row r="7" spans="1:13" ht="21.75" customHeight="1">
      <c r="A7" s="83" t="s">
        <v>177</v>
      </c>
      <c r="B7" s="82" t="e">
        <f>(B8/B9)*365</f>
        <v>#DIV/0!</v>
      </c>
      <c r="C7" s="82" t="e">
        <f t="shared" ref="C7:D7" si="1">(C8/C9)*365</f>
        <v>#DIV/0!</v>
      </c>
      <c r="D7" s="82" t="e">
        <f t="shared" si="1"/>
        <v>#DIV/0!</v>
      </c>
      <c r="E7" s="68"/>
      <c r="F7" s="68"/>
      <c r="G7" s="68"/>
      <c r="H7" s="68"/>
      <c r="I7" s="68"/>
      <c r="J7" s="68"/>
      <c r="K7" s="68"/>
      <c r="L7" s="68"/>
      <c r="M7" s="68"/>
    </row>
    <row r="8" spans="1:13" ht="21.75" customHeight="1">
      <c r="A8" s="67" t="str">
        <f>Balans!A92</f>
        <v>Handelsschulden ...................................................................</v>
      </c>
      <c r="B8" s="103">
        <f>Balans!C92</f>
        <v>14637</v>
      </c>
      <c r="C8" s="103">
        <f>Balans!D92</f>
        <v>12352</v>
      </c>
      <c r="D8" s="103">
        <f>Balans!E92</f>
        <v>6360</v>
      </c>
      <c r="E8" s="68"/>
      <c r="F8" s="68"/>
      <c r="G8" s="68"/>
      <c r="H8" s="68"/>
      <c r="I8" s="68"/>
      <c r="J8" s="68"/>
      <c r="K8" s="68"/>
      <c r="L8" s="68"/>
      <c r="M8" s="68"/>
    </row>
    <row r="9" spans="1:13" ht="21.75" customHeight="1">
      <c r="A9" s="67" t="s">
        <v>234</v>
      </c>
      <c r="B9" s="81">
        <f>Resultatenrek!C11+Resultatenrek!C13*1.21</f>
        <v>0</v>
      </c>
      <c r="C9" s="81">
        <f>Resultatenrek!D11+Resultatenrek!D13*1.21</f>
        <v>0</v>
      </c>
      <c r="D9" s="81">
        <f>Resultatenrek!E11+Resultatenrek!E13*1.21</f>
        <v>0</v>
      </c>
      <c r="E9" s="68"/>
      <c r="F9" s="68"/>
      <c r="G9" s="68"/>
      <c r="H9" s="68"/>
      <c r="I9" s="68"/>
      <c r="J9" s="68"/>
      <c r="K9" s="68"/>
      <c r="L9" s="68"/>
      <c r="M9" s="68"/>
    </row>
    <row r="10" spans="1:13" ht="21.75" customHeight="1">
      <c r="A10" s="68"/>
      <c r="B10" s="84"/>
      <c r="C10" s="84"/>
      <c r="D10" s="84"/>
      <c r="E10" s="68"/>
      <c r="F10" s="68"/>
      <c r="G10" s="68"/>
      <c r="H10" s="68"/>
      <c r="I10" s="68"/>
      <c r="J10" s="68"/>
      <c r="K10" s="68"/>
      <c r="L10" s="68"/>
      <c r="M10" s="68"/>
    </row>
    <row r="11" spans="1:13" ht="21.75" customHeight="1">
      <c r="A11" s="67" t="s">
        <v>173</v>
      </c>
      <c r="B11" s="105" t="e">
        <f>Voorraad!B2+KlantLevKrediet!B3</f>
        <v>#DIV/0!</v>
      </c>
      <c r="C11" s="105" t="e">
        <f>Voorraad!C2+KlantLevKrediet!C3</f>
        <v>#DIV/0!</v>
      </c>
      <c r="D11" s="105" t="e">
        <f>Voorraad!D2+KlantLevKrediet!D3</f>
        <v>#DIV/0!</v>
      </c>
      <c r="E11" s="68"/>
      <c r="F11" s="68"/>
      <c r="G11" s="68"/>
      <c r="H11" s="68"/>
      <c r="I11" s="68"/>
      <c r="J11" s="68"/>
      <c r="K11" s="68"/>
      <c r="L11" s="68"/>
      <c r="M11" s="68"/>
    </row>
    <row r="12" spans="1:13" ht="21.75" customHeight="1">
      <c r="A12" s="67" t="s">
        <v>174</v>
      </c>
      <c r="B12" s="81" t="e">
        <f>B7</f>
        <v>#DIV/0!</v>
      </c>
      <c r="C12" s="81" t="e">
        <f>C7</f>
        <v>#DIV/0!</v>
      </c>
      <c r="D12" s="81" t="e">
        <f>D7</f>
        <v>#DIV/0!</v>
      </c>
      <c r="E12" s="68"/>
      <c r="F12" s="68"/>
      <c r="G12" s="68"/>
      <c r="H12" s="68"/>
      <c r="I12" s="68"/>
      <c r="J12" s="68"/>
      <c r="K12" s="68"/>
      <c r="L12" s="68"/>
      <c r="M12" s="68"/>
    </row>
    <row r="13" spans="1:13" ht="21.75" customHeight="1">
      <c r="A13" s="83" t="s">
        <v>175</v>
      </c>
      <c r="B13" s="104" t="e">
        <f>B11-B12</f>
        <v>#DIV/0!</v>
      </c>
      <c r="C13" s="104" t="e">
        <f t="shared" ref="C13:D13" si="2">C11-C12</f>
        <v>#DIV/0!</v>
      </c>
      <c r="D13" s="104" t="e">
        <f t="shared" si="2"/>
        <v>#DIV/0!</v>
      </c>
      <c r="E13" s="68"/>
      <c r="F13" s="68"/>
      <c r="G13" s="68"/>
      <c r="H13" s="68"/>
      <c r="I13" s="68"/>
      <c r="J13" s="68"/>
      <c r="K13" s="68"/>
      <c r="L13" s="68"/>
      <c r="M13" s="68"/>
    </row>
    <row r="14" spans="1:13" ht="21.75" customHeight="1">
      <c r="A14" s="68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</row>
    <row r="31" spans="1:1" ht="21.75" customHeight="1">
      <c r="A31" s="47"/>
    </row>
    <row r="32" spans="1:1" ht="21.75" customHeight="1">
      <c r="A32" s="47"/>
    </row>
    <row r="33" spans="1:1" ht="21.75" customHeight="1">
      <c r="A33" s="47"/>
    </row>
    <row r="34" spans="1:1" ht="21.75" customHeight="1">
      <c r="A34" s="4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C25" sqref="C25"/>
    </sheetView>
  </sheetViews>
  <sheetFormatPr defaultRowHeight="15"/>
  <cols>
    <col min="1" max="1" width="44.7109375" bestFit="1" customWidth="1"/>
    <col min="2" max="2" width="16.85546875" bestFit="1" customWidth="1"/>
    <col min="3" max="3" width="19.5703125" customWidth="1"/>
    <col min="4" max="4" width="17.85546875" customWidth="1"/>
  </cols>
  <sheetData>
    <row r="1" spans="1:4">
      <c r="A1" s="64"/>
      <c r="B1" s="65" t="s">
        <v>204</v>
      </c>
      <c r="C1" s="65" t="s">
        <v>205</v>
      </c>
      <c r="D1" s="65" t="s">
        <v>206</v>
      </c>
    </row>
    <row r="2" spans="1:4">
      <c r="A2" s="63" t="s">
        <v>228</v>
      </c>
      <c r="B2" s="82" t="e">
        <f>365/B3</f>
        <v>#DIV/0!</v>
      </c>
      <c r="C2" s="82" t="e">
        <f t="shared" ref="C2:D2" si="0">365/C3</f>
        <v>#DIV/0!</v>
      </c>
      <c r="D2" s="82" t="e">
        <f t="shared" si="0"/>
        <v>#DIV/0!</v>
      </c>
    </row>
    <row r="3" spans="1:4">
      <c r="A3" s="66" t="s">
        <v>227</v>
      </c>
      <c r="B3" s="85" t="e">
        <f>B4/B5</f>
        <v>#DIV/0!</v>
      </c>
      <c r="C3" s="85" t="e">
        <f t="shared" ref="C3:D3" si="1">C4/C5</f>
        <v>#DIV/0!</v>
      </c>
      <c r="D3" s="85" t="e">
        <f t="shared" si="1"/>
        <v>#DIV/0!</v>
      </c>
    </row>
    <row r="4" spans="1:4">
      <c r="A4" s="45" t="s">
        <v>235</v>
      </c>
      <c r="B4" s="67">
        <f>Resultatenrek!C10</f>
        <v>0</v>
      </c>
      <c r="C4" s="67">
        <v>0</v>
      </c>
      <c r="D4" s="67">
        <v>0</v>
      </c>
    </row>
    <row r="5" spans="1:4">
      <c r="A5" s="45" t="s">
        <v>236</v>
      </c>
      <c r="B5" s="100">
        <f>Balans!C30</f>
        <v>0</v>
      </c>
      <c r="C5" s="100">
        <f>Balans!D30</f>
        <v>0</v>
      </c>
      <c r="D5" s="100">
        <f>Balans!E30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04"/>
  <sheetViews>
    <sheetView workbookViewId="0">
      <selection activeCell="F55" sqref="F55"/>
    </sheetView>
  </sheetViews>
  <sheetFormatPr defaultRowHeight="15"/>
  <cols>
    <col min="1" max="1" width="49.140625" customWidth="1"/>
    <col min="2" max="4" width="14.85546875" bestFit="1" customWidth="1"/>
  </cols>
  <sheetData>
    <row r="1" spans="1:12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1:12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</row>
    <row r="3" spans="1:12">
      <c r="A3" s="86" t="s">
        <v>237</v>
      </c>
      <c r="B3" s="86" t="s">
        <v>204</v>
      </c>
      <c r="C3" s="86" t="s">
        <v>205</v>
      </c>
      <c r="D3" s="86" t="s">
        <v>206</v>
      </c>
      <c r="E3" s="68"/>
      <c r="F3" s="68"/>
      <c r="G3" s="68"/>
      <c r="H3" s="68"/>
      <c r="I3" s="68"/>
      <c r="J3" s="68"/>
      <c r="K3" s="68"/>
      <c r="L3" s="68"/>
    </row>
    <row r="4" spans="1:12">
      <c r="A4" s="87" t="s">
        <v>238</v>
      </c>
      <c r="B4" s="108">
        <f>Balans!C30</f>
        <v>0</v>
      </c>
      <c r="C4" s="108">
        <f>Balans!D30</f>
        <v>0</v>
      </c>
      <c r="D4" s="108">
        <f>Balans!E30</f>
        <v>0</v>
      </c>
      <c r="E4" s="68"/>
      <c r="F4" s="68"/>
      <c r="G4" s="68"/>
      <c r="H4" s="68"/>
      <c r="I4" s="68"/>
      <c r="J4" s="68"/>
      <c r="K4" s="68"/>
      <c r="L4" s="68"/>
    </row>
    <row r="5" spans="1:12">
      <c r="A5" s="106" t="s">
        <v>239</v>
      </c>
      <c r="B5" s="109">
        <f>Balans!C39</f>
        <v>556335</v>
      </c>
      <c r="C5" s="109">
        <f>Balans!D39</f>
        <v>511429</v>
      </c>
      <c r="D5" s="109">
        <f>Balans!E39</f>
        <v>505548</v>
      </c>
      <c r="E5" s="68"/>
      <c r="F5" s="68"/>
      <c r="G5" s="68"/>
      <c r="H5" s="68"/>
      <c r="I5" s="68"/>
      <c r="J5" s="68"/>
      <c r="K5" s="68"/>
      <c r="L5" s="68"/>
    </row>
    <row r="6" spans="1:12">
      <c r="A6" s="107" t="s">
        <v>240</v>
      </c>
      <c r="B6" s="108">
        <f>Balans!C42</f>
        <v>0</v>
      </c>
      <c r="C6" s="108">
        <f>Balans!D42</f>
        <v>0</v>
      </c>
      <c r="D6" s="108">
        <f>Balans!E42</f>
        <v>0</v>
      </c>
      <c r="E6" s="68"/>
      <c r="F6" s="68"/>
      <c r="G6" s="68"/>
      <c r="H6" s="68"/>
      <c r="I6" s="68"/>
      <c r="J6" s="68"/>
      <c r="K6" s="68"/>
      <c r="L6" s="68"/>
    </row>
    <row r="7" spans="1:12">
      <c r="A7" s="106" t="s">
        <v>241</v>
      </c>
      <c r="B7" s="108">
        <f>Balans!C45</f>
        <v>41071</v>
      </c>
      <c r="C7" s="108">
        <f>Balans!D45</f>
        <v>106022</v>
      </c>
      <c r="D7" s="108">
        <f>Balans!E45</f>
        <v>72083</v>
      </c>
      <c r="E7" s="68"/>
      <c r="F7" s="68"/>
      <c r="G7" s="68"/>
      <c r="H7" s="68"/>
      <c r="I7" s="68"/>
      <c r="J7" s="68"/>
      <c r="K7" s="68"/>
      <c r="L7" s="68"/>
    </row>
    <row r="8" spans="1:12">
      <c r="A8" s="106" t="s">
        <v>242</v>
      </c>
      <c r="B8" s="108">
        <f>Balans!C46</f>
        <v>17868</v>
      </c>
      <c r="C8" s="108">
        <f>Balans!D46</f>
        <v>22637</v>
      </c>
      <c r="D8" s="108">
        <f>Balans!E46</f>
        <v>28656</v>
      </c>
      <c r="E8" s="68"/>
      <c r="F8" s="68"/>
      <c r="G8" s="68"/>
      <c r="H8" s="68"/>
      <c r="I8" s="68"/>
      <c r="J8" s="68"/>
      <c r="K8" s="68"/>
      <c r="L8" s="68"/>
    </row>
    <row r="9" spans="1:12">
      <c r="A9" s="88" t="s">
        <v>168</v>
      </c>
      <c r="B9" s="108">
        <f>SUM(B4:B8)</f>
        <v>615274</v>
      </c>
      <c r="C9" s="108">
        <f t="shared" ref="C9:D9" si="0">SUM(C4:C8)</f>
        <v>640088</v>
      </c>
      <c r="D9" s="108">
        <f t="shared" si="0"/>
        <v>606287</v>
      </c>
      <c r="E9" s="68"/>
      <c r="F9" s="68"/>
      <c r="G9" s="68"/>
      <c r="H9" s="68"/>
      <c r="I9" s="68"/>
      <c r="J9" s="68"/>
      <c r="K9" s="68"/>
      <c r="L9" s="68"/>
    </row>
    <row r="10" spans="1:12">
      <c r="A10" s="68"/>
      <c r="B10" s="68"/>
      <c r="C10" s="89"/>
      <c r="D10" s="68"/>
      <c r="E10" s="68"/>
      <c r="F10" s="68"/>
      <c r="G10" s="68"/>
      <c r="H10" s="68"/>
      <c r="I10" s="68"/>
      <c r="J10" s="68"/>
      <c r="K10" s="68"/>
      <c r="L10" s="68"/>
    </row>
    <row r="11" spans="1:12">
      <c r="A11" s="110" t="s">
        <v>243</v>
      </c>
      <c r="B11" s="86" t="s">
        <v>204</v>
      </c>
      <c r="C11" s="86" t="s">
        <v>205</v>
      </c>
      <c r="D11" s="86" t="s">
        <v>206</v>
      </c>
      <c r="E11" s="68"/>
      <c r="F11" s="68"/>
      <c r="G11" s="68"/>
      <c r="H11" s="68"/>
      <c r="I11" s="68"/>
      <c r="J11" s="68"/>
      <c r="K11" s="68"/>
      <c r="L11" s="68"/>
    </row>
    <row r="12" spans="1:12">
      <c r="A12" s="106" t="s">
        <v>244</v>
      </c>
      <c r="B12" s="111">
        <f>Balans!C87</f>
        <v>675259</v>
      </c>
      <c r="C12" s="111">
        <f>Balans!D87</f>
        <v>682193</v>
      </c>
      <c r="D12" s="111">
        <f>Balans!E87</f>
        <v>630183</v>
      </c>
      <c r="E12" s="68"/>
      <c r="F12" s="68"/>
      <c r="G12" s="68"/>
      <c r="H12" s="68"/>
      <c r="I12" s="68"/>
      <c r="J12" s="68"/>
      <c r="K12" s="68"/>
      <c r="L12" s="68"/>
    </row>
    <row r="13" spans="1:12">
      <c r="A13" s="106" t="s">
        <v>245</v>
      </c>
      <c r="B13" s="108">
        <f>Balans!C101</f>
        <v>0</v>
      </c>
      <c r="C13" s="108">
        <f>Balans!D101</f>
        <v>0</v>
      </c>
      <c r="D13" s="108">
        <f>Balans!E101</f>
        <v>0</v>
      </c>
      <c r="E13" s="68"/>
      <c r="F13" s="68"/>
      <c r="G13" s="68"/>
      <c r="H13" s="68"/>
      <c r="I13" s="68"/>
      <c r="J13" s="68"/>
      <c r="K13" s="68"/>
      <c r="L13" s="68"/>
    </row>
    <row r="14" spans="1:12">
      <c r="A14" s="88" t="s">
        <v>168</v>
      </c>
      <c r="B14" s="109">
        <f>SUM(B12:B13)</f>
        <v>675259</v>
      </c>
      <c r="C14" s="109">
        <f t="shared" ref="C14:D14" si="1">SUM(C12:C13)</f>
        <v>682193</v>
      </c>
      <c r="D14" s="109">
        <f t="shared" si="1"/>
        <v>630183</v>
      </c>
      <c r="E14" s="68"/>
      <c r="F14" s="68"/>
      <c r="G14" s="68"/>
      <c r="H14" s="68"/>
      <c r="I14" s="68"/>
      <c r="J14" s="68"/>
      <c r="K14" s="68"/>
      <c r="L14" s="68"/>
    </row>
    <row r="15" spans="1:12">
      <c r="A15" s="68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</row>
    <row r="16" spans="1:12">
      <c r="A16" s="86" t="s">
        <v>226</v>
      </c>
      <c r="B16" s="112">
        <f>B9-B14</f>
        <v>-59985</v>
      </c>
      <c r="C16" s="112">
        <f t="shared" ref="C16:D16" si="2">C9-C14</f>
        <v>-42105</v>
      </c>
      <c r="D16" s="112">
        <f t="shared" si="2"/>
        <v>-23896</v>
      </c>
      <c r="E16" s="68"/>
      <c r="F16" s="68"/>
      <c r="G16" s="68"/>
      <c r="H16" s="68"/>
      <c r="I16" s="68"/>
      <c r="J16" s="68"/>
      <c r="K16" s="68"/>
      <c r="L16" s="68"/>
    </row>
    <row r="17" spans="1:12">
      <c r="A17" s="68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</row>
    <row r="18" spans="1:12">
      <c r="A18" s="68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</row>
    <row r="19" spans="1:12">
      <c r="A19" s="6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</row>
    <row r="20" spans="1:12">
      <c r="A20" s="6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</row>
    <row r="21" spans="1:12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</row>
    <row r="22" spans="1:12">
      <c r="A22" s="67"/>
      <c r="B22" s="81" t="s">
        <v>204</v>
      </c>
      <c r="C22" s="81" t="s">
        <v>205</v>
      </c>
      <c r="D22" s="81" t="s">
        <v>206</v>
      </c>
      <c r="E22" s="68"/>
      <c r="F22" s="68"/>
      <c r="G22" s="68"/>
      <c r="H22" s="68"/>
      <c r="I22" s="68"/>
      <c r="J22" s="68"/>
      <c r="K22" s="68"/>
      <c r="L22" s="68"/>
    </row>
    <row r="23" spans="1:12">
      <c r="A23" s="80" t="s">
        <v>170</v>
      </c>
      <c r="B23" s="113">
        <f>SUM(B24:B29)</f>
        <v>210360</v>
      </c>
      <c r="C23" s="113">
        <f t="shared" ref="C23:D23" si="3">SUM(C24:C29)</f>
        <v>208089</v>
      </c>
      <c r="D23" s="113">
        <f t="shared" si="3"/>
        <v>210313</v>
      </c>
      <c r="E23" s="68"/>
      <c r="F23" s="68"/>
      <c r="G23" s="68"/>
      <c r="H23" s="68"/>
      <c r="I23" s="68"/>
      <c r="J23" s="68"/>
      <c r="K23" s="68"/>
      <c r="L23" s="68"/>
    </row>
    <row r="24" spans="1:12">
      <c r="A24" s="80" t="s">
        <v>178</v>
      </c>
      <c r="B24" s="113">
        <f>Balans!C53</f>
        <v>230987</v>
      </c>
      <c r="C24" s="113">
        <f>Balans!D53</f>
        <v>230987</v>
      </c>
      <c r="D24" s="113">
        <f>Balans!E53</f>
        <v>230987</v>
      </c>
      <c r="E24" s="68"/>
      <c r="F24" s="68"/>
      <c r="G24" s="68"/>
      <c r="H24" s="68"/>
      <c r="I24" s="68"/>
      <c r="J24" s="68"/>
      <c r="K24" s="68"/>
      <c r="L24" s="68"/>
    </row>
    <row r="25" spans="1:12">
      <c r="A25" s="80" t="s">
        <v>179</v>
      </c>
      <c r="B25" s="80">
        <f>Balans!C56</f>
        <v>0</v>
      </c>
      <c r="C25" s="80">
        <f>Balans!D56</f>
        <v>0</v>
      </c>
      <c r="D25" s="80">
        <f>Balans!E56</f>
        <v>0</v>
      </c>
      <c r="E25" s="68"/>
      <c r="F25" s="68"/>
      <c r="G25" s="68"/>
      <c r="H25" s="68"/>
      <c r="I25" s="68"/>
      <c r="J25" s="68"/>
      <c r="K25" s="68"/>
      <c r="L25" s="68"/>
    </row>
    <row r="26" spans="1:12">
      <c r="A26" s="80" t="s">
        <v>180</v>
      </c>
      <c r="B26" s="80">
        <f>Balans!C57</f>
        <v>0</v>
      </c>
      <c r="C26" s="80">
        <f>Balans!D57</f>
        <v>0</v>
      </c>
      <c r="D26" s="80">
        <f>Balans!E57</f>
        <v>0</v>
      </c>
      <c r="E26" s="68"/>
      <c r="F26" s="68"/>
      <c r="G26" s="68"/>
      <c r="H26" s="68"/>
      <c r="I26" s="68"/>
      <c r="J26" s="68"/>
      <c r="K26" s="68"/>
      <c r="L26" s="68"/>
    </row>
    <row r="27" spans="1:12">
      <c r="A27" s="80" t="s">
        <v>181</v>
      </c>
      <c r="B27" s="114">
        <f>Balans!C58</f>
        <v>3099</v>
      </c>
      <c r="C27" s="114">
        <f>Balans!D58</f>
        <v>3099</v>
      </c>
      <c r="D27" s="114">
        <f>Balans!E58</f>
        <v>3099</v>
      </c>
      <c r="E27" s="68"/>
      <c r="F27" s="68"/>
      <c r="G27" s="68"/>
      <c r="H27" s="68"/>
      <c r="I27" s="68"/>
      <c r="J27" s="68"/>
      <c r="K27" s="68"/>
      <c r="L27" s="68"/>
    </row>
    <row r="28" spans="1:12">
      <c r="A28" s="80" t="s">
        <v>182</v>
      </c>
      <c r="B28" s="113">
        <f>Balans!C65</f>
        <v>-23726</v>
      </c>
      <c r="C28" s="113">
        <f>Balans!D65</f>
        <v>-25997</v>
      </c>
      <c r="D28" s="113">
        <f>Balans!E65</f>
        <v>-23773</v>
      </c>
      <c r="E28" s="68"/>
      <c r="F28" s="68"/>
      <c r="G28" s="68"/>
      <c r="H28" s="68"/>
      <c r="I28" s="68"/>
      <c r="J28" s="68"/>
      <c r="K28" s="68"/>
      <c r="L28" s="68"/>
    </row>
    <row r="29" spans="1:12">
      <c r="A29" s="80" t="s">
        <v>183</v>
      </c>
      <c r="B29" s="114">
        <f>Balans!C66</f>
        <v>0</v>
      </c>
      <c r="C29" s="114">
        <f>Balans!D66</f>
        <v>0</v>
      </c>
      <c r="D29" s="114">
        <f>Balans!E66</f>
        <v>0</v>
      </c>
      <c r="E29" s="68"/>
      <c r="F29" s="68"/>
      <c r="G29" s="68"/>
      <c r="H29" s="68"/>
      <c r="I29" s="68"/>
      <c r="J29" s="68"/>
      <c r="K29" s="68"/>
      <c r="L29" s="68"/>
    </row>
    <row r="30" spans="1:12">
      <c r="A30" s="80" t="s">
        <v>225</v>
      </c>
      <c r="B30" s="114">
        <f>Balans!C75+Balans!C67</f>
        <v>206433</v>
      </c>
      <c r="C30" s="114">
        <f>Balans!D75+Balans!D67</f>
        <v>200982</v>
      </c>
      <c r="D30" s="114">
        <f>Balans!E75+Balans!E67</f>
        <v>143716</v>
      </c>
      <c r="E30" s="68"/>
      <c r="F30" s="68"/>
      <c r="G30" s="68"/>
      <c r="H30" s="68"/>
      <c r="I30" s="68"/>
      <c r="J30" s="68"/>
      <c r="K30" s="68"/>
      <c r="L30" s="68"/>
    </row>
    <row r="31" spans="1:12">
      <c r="A31" s="67"/>
      <c r="B31" s="67"/>
      <c r="C31" s="67"/>
      <c r="D31" s="67"/>
      <c r="E31" s="68"/>
      <c r="F31" s="68"/>
      <c r="G31" s="68"/>
      <c r="H31" s="68"/>
      <c r="I31" s="68"/>
      <c r="J31" s="68"/>
      <c r="K31" s="68"/>
      <c r="L31" s="68"/>
    </row>
    <row r="32" spans="1:12">
      <c r="A32" s="80"/>
      <c r="B32" s="80"/>
      <c r="C32" s="80"/>
      <c r="D32" s="80"/>
      <c r="E32" s="68"/>
      <c r="F32" s="68"/>
      <c r="G32" s="68"/>
      <c r="H32" s="68"/>
      <c r="I32" s="68"/>
      <c r="J32" s="68"/>
      <c r="K32" s="68"/>
      <c r="L32" s="68"/>
    </row>
    <row r="33" spans="1:12">
      <c r="A33" s="90" t="s">
        <v>184</v>
      </c>
      <c r="B33" s="115">
        <f>B23+B30</f>
        <v>416793</v>
      </c>
      <c r="C33" s="115">
        <f t="shared" ref="C33:D33" si="4">C23+C30</f>
        <v>409071</v>
      </c>
      <c r="D33" s="115">
        <f t="shared" si="4"/>
        <v>354029</v>
      </c>
      <c r="E33" s="68"/>
      <c r="F33" s="68"/>
      <c r="G33" s="68"/>
      <c r="H33" s="68"/>
      <c r="I33" s="68"/>
      <c r="J33" s="68"/>
      <c r="K33" s="68"/>
      <c r="L33" s="68"/>
    </row>
    <row r="34" spans="1:12">
      <c r="A34" s="80"/>
      <c r="B34" s="80"/>
      <c r="C34" s="80"/>
      <c r="D34" s="80"/>
      <c r="E34" s="68"/>
      <c r="F34" s="68"/>
      <c r="G34" s="68"/>
      <c r="H34" s="68"/>
      <c r="I34" s="68"/>
      <c r="J34" s="68"/>
      <c r="K34" s="68"/>
      <c r="L34" s="68"/>
    </row>
    <row r="35" spans="1:12">
      <c r="A35" s="90" t="s">
        <v>185</v>
      </c>
      <c r="B35" s="115">
        <f>Balans!C5+Balans!C27</f>
        <v>476778</v>
      </c>
      <c r="C35" s="115">
        <f>Balans!D5+Balans!D27</f>
        <v>451174</v>
      </c>
      <c r="D35" s="115">
        <f>Balans!E5+Balans!E27</f>
        <v>377925</v>
      </c>
      <c r="E35" s="68"/>
      <c r="F35" s="68"/>
      <c r="G35" s="68"/>
      <c r="H35" s="68"/>
      <c r="I35" s="68"/>
      <c r="J35" s="68"/>
      <c r="K35" s="68"/>
      <c r="L35" s="68"/>
    </row>
    <row r="36" spans="1:12">
      <c r="A36" s="80"/>
      <c r="B36" s="80"/>
      <c r="C36" s="80"/>
      <c r="D36" s="80"/>
      <c r="E36" s="68"/>
      <c r="F36" s="68"/>
      <c r="G36" s="68"/>
      <c r="H36" s="68"/>
      <c r="I36" s="68"/>
      <c r="J36" s="68"/>
      <c r="K36" s="68"/>
      <c r="L36" s="68"/>
    </row>
    <row r="37" spans="1:12">
      <c r="A37" s="90" t="s">
        <v>186</v>
      </c>
      <c r="B37" s="115">
        <f>B33-B35</f>
        <v>-59985</v>
      </c>
      <c r="C37" s="115">
        <f t="shared" ref="C37:D37" si="5">C33-C35</f>
        <v>-42103</v>
      </c>
      <c r="D37" s="115">
        <f t="shared" si="5"/>
        <v>-23896</v>
      </c>
      <c r="E37" s="68"/>
      <c r="F37" s="68"/>
      <c r="G37" s="68"/>
      <c r="H37" s="68"/>
      <c r="I37" s="68"/>
      <c r="J37" s="68"/>
      <c r="K37" s="68"/>
      <c r="L37" s="68"/>
    </row>
    <row r="38" spans="1:12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</row>
    <row r="39" spans="1:12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</row>
    <row r="40" spans="1:12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</row>
    <row r="41" spans="1:12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</row>
    <row r="42" spans="1:12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</row>
    <row r="43" spans="1:12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</row>
    <row r="44" spans="1:12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</row>
    <row r="45" spans="1:12">
      <c r="A45" s="68"/>
      <c r="B45" s="91" t="s">
        <v>204</v>
      </c>
      <c r="C45" s="91" t="s">
        <v>205</v>
      </c>
      <c r="D45" s="91" t="s">
        <v>206</v>
      </c>
      <c r="E45" s="68"/>
      <c r="F45" s="68"/>
      <c r="G45" s="68"/>
      <c r="H45" s="68"/>
      <c r="I45" s="68"/>
      <c r="J45" s="68"/>
      <c r="K45" s="68"/>
      <c r="L45" s="68"/>
    </row>
    <row r="46" spans="1:12">
      <c r="A46" s="92" t="s">
        <v>229</v>
      </c>
      <c r="B46" s="120">
        <f>B48+B49+B50-B53-B54-B55-B56-B57-B58</f>
        <v>398944</v>
      </c>
      <c r="C46" s="120">
        <f t="shared" ref="C46:D46" si="6">C48+C49+C50-C53-C54-C55-C56-C57-C58</f>
        <v>352173</v>
      </c>
      <c r="D46" s="120">
        <f t="shared" si="6"/>
        <v>354620</v>
      </c>
      <c r="E46" s="68"/>
      <c r="F46" s="68"/>
      <c r="G46" s="68"/>
      <c r="H46" s="68"/>
      <c r="I46" s="68"/>
      <c r="J46" s="68"/>
      <c r="K46" s="68"/>
      <c r="L46" s="68"/>
    </row>
    <row r="47" spans="1:12">
      <c r="A47" s="67"/>
      <c r="B47" s="67"/>
      <c r="C47" s="67"/>
      <c r="D47" s="67"/>
      <c r="E47" s="68"/>
      <c r="F47" s="68"/>
      <c r="G47" s="68"/>
      <c r="H47" s="68"/>
      <c r="I47" s="68"/>
      <c r="J47" s="68"/>
      <c r="K47" s="68"/>
      <c r="L47" s="68"/>
    </row>
    <row r="48" spans="1:12">
      <c r="A48" s="116" t="s">
        <v>246</v>
      </c>
      <c r="B48" s="100">
        <f>Balans!C30</f>
        <v>0</v>
      </c>
      <c r="C48" s="100">
        <f>Balans!D30</f>
        <v>0</v>
      </c>
      <c r="D48" s="100">
        <f>Balans!E30</f>
        <v>0</v>
      </c>
      <c r="E48" s="68"/>
      <c r="F48" s="68"/>
      <c r="G48" s="68"/>
      <c r="H48" s="68"/>
      <c r="I48" s="68"/>
      <c r="J48" s="68"/>
      <c r="K48" s="68"/>
      <c r="L48" s="68"/>
    </row>
    <row r="49" spans="1:12">
      <c r="A49" s="116" t="s">
        <v>247</v>
      </c>
      <c r="B49" s="119">
        <f>Balans!C39</f>
        <v>556335</v>
      </c>
      <c r="C49" s="119">
        <f>Balans!D39</f>
        <v>511429</v>
      </c>
      <c r="D49" s="119">
        <f>Balans!E39</f>
        <v>505548</v>
      </c>
      <c r="E49" s="68"/>
      <c r="F49" s="68"/>
      <c r="G49" s="68"/>
      <c r="H49" s="68"/>
      <c r="I49" s="68"/>
      <c r="J49" s="68"/>
      <c r="K49" s="68"/>
      <c r="L49" s="68"/>
    </row>
    <row r="50" spans="1:12">
      <c r="A50" s="116" t="s">
        <v>248</v>
      </c>
      <c r="B50" s="100">
        <f>Balans!C46</f>
        <v>17868</v>
      </c>
      <c r="C50" s="100">
        <f>Balans!D46</f>
        <v>22637</v>
      </c>
      <c r="D50" s="100">
        <f>Balans!E46</f>
        <v>28656</v>
      </c>
      <c r="E50" s="68"/>
      <c r="F50" s="68"/>
      <c r="G50" s="68"/>
      <c r="H50" s="68"/>
      <c r="I50" s="68"/>
      <c r="J50" s="68"/>
      <c r="K50" s="68"/>
      <c r="L50" s="68"/>
    </row>
    <row r="51" spans="1:12">
      <c r="A51" s="67"/>
      <c r="B51" s="67"/>
      <c r="C51" s="67"/>
      <c r="D51" s="67"/>
      <c r="E51" s="68"/>
      <c r="F51" s="68"/>
      <c r="G51" s="68"/>
      <c r="H51" s="68"/>
      <c r="I51" s="68"/>
      <c r="J51" s="68"/>
      <c r="K51" s="68"/>
      <c r="L51" s="68"/>
    </row>
    <row r="52" spans="1:12">
      <c r="A52" s="67"/>
      <c r="B52" s="67"/>
      <c r="C52" s="67"/>
      <c r="D52" s="67"/>
      <c r="E52" s="68"/>
      <c r="F52" s="68"/>
      <c r="G52" s="68"/>
      <c r="H52" s="68"/>
      <c r="I52" s="68"/>
      <c r="J52" s="68"/>
      <c r="K52" s="68"/>
      <c r="L52" s="68"/>
    </row>
    <row r="53" spans="1:12" ht="30">
      <c r="A53" s="117" t="s">
        <v>249</v>
      </c>
      <c r="B53" s="119">
        <f>Balans!C88</f>
        <v>50376</v>
      </c>
      <c r="C53" s="119">
        <f>Balans!D88</f>
        <v>55853</v>
      </c>
      <c r="D53" s="119">
        <f>Balans!E88</f>
        <v>57266</v>
      </c>
      <c r="E53" s="68"/>
      <c r="F53" s="68"/>
      <c r="G53" s="68"/>
      <c r="H53" s="68"/>
      <c r="I53" s="68"/>
      <c r="J53" s="68"/>
      <c r="K53" s="68"/>
      <c r="L53" s="68"/>
    </row>
    <row r="54" spans="1:12">
      <c r="A54" s="116" t="s">
        <v>250</v>
      </c>
      <c r="B54" s="119">
        <f>Balans!C92</f>
        <v>14637</v>
      </c>
      <c r="C54" s="119">
        <f>Balans!D92</f>
        <v>12352</v>
      </c>
      <c r="D54" s="119">
        <f>Balans!E92</f>
        <v>6360</v>
      </c>
      <c r="E54" s="68"/>
      <c r="F54" s="68"/>
      <c r="G54" s="68"/>
      <c r="H54" s="68"/>
      <c r="I54" s="68"/>
      <c r="J54" s="68"/>
      <c r="K54" s="68"/>
      <c r="L54" s="68"/>
    </row>
    <row r="55" spans="1:12">
      <c r="A55" s="116" t="s">
        <v>251</v>
      </c>
      <c r="B55" s="67">
        <f>Balans!C95</f>
        <v>0</v>
      </c>
      <c r="C55" s="67">
        <f>Balans!D95</f>
        <v>0</v>
      </c>
      <c r="D55" s="67">
        <f>Balans!E95</f>
        <v>0</v>
      </c>
      <c r="E55" s="68"/>
      <c r="F55" s="68"/>
      <c r="G55" s="68"/>
      <c r="H55" s="68"/>
      <c r="I55" s="68"/>
      <c r="J55" s="68"/>
      <c r="K55" s="68"/>
      <c r="L55" s="68"/>
    </row>
    <row r="56" spans="1:12" ht="30">
      <c r="A56" s="93" t="s">
        <v>252</v>
      </c>
      <c r="B56" s="100">
        <f>Balans!C97</f>
        <v>1796</v>
      </c>
      <c r="C56" s="100">
        <f>Balans!D97</f>
        <v>5238</v>
      </c>
      <c r="D56" s="100">
        <f>Balans!E97</f>
        <v>6508</v>
      </c>
      <c r="E56" s="68"/>
      <c r="F56" s="68"/>
      <c r="G56" s="68"/>
      <c r="H56" s="68"/>
      <c r="I56" s="68"/>
      <c r="J56" s="68"/>
      <c r="K56" s="68"/>
      <c r="L56" s="68"/>
    </row>
    <row r="57" spans="1:12">
      <c r="A57" s="116" t="s">
        <v>253</v>
      </c>
      <c r="B57" s="100">
        <f>Balans!C100</f>
        <v>108450</v>
      </c>
      <c r="C57" s="100">
        <f>Balans!D100</f>
        <v>108450</v>
      </c>
      <c r="D57" s="100">
        <f>Balans!E100</f>
        <v>109450</v>
      </c>
      <c r="E57" s="68"/>
      <c r="F57" s="68"/>
      <c r="G57" s="68"/>
      <c r="H57" s="68"/>
      <c r="I57" s="68"/>
      <c r="J57" s="68"/>
      <c r="K57" s="68"/>
      <c r="L57" s="68"/>
    </row>
    <row r="58" spans="1:12">
      <c r="A58" s="118" t="s">
        <v>254</v>
      </c>
      <c r="B58" s="100">
        <f>Balans!C101</f>
        <v>0</v>
      </c>
      <c r="C58" s="100">
        <f>Balans!D101</f>
        <v>0</v>
      </c>
      <c r="D58" s="100">
        <f>Balans!E101</f>
        <v>0</v>
      </c>
      <c r="E58" s="68"/>
      <c r="F58" s="68"/>
      <c r="G58" s="68"/>
      <c r="H58" s="68"/>
      <c r="I58" s="68"/>
      <c r="J58" s="68"/>
      <c r="K58" s="68"/>
      <c r="L58" s="68"/>
    </row>
    <row r="59" spans="1:12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</row>
    <row r="60" spans="1:12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</row>
    <row r="61" spans="1:12">
      <c r="A61" s="68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</row>
    <row r="62" spans="1:12">
      <c r="A62" s="92" t="s">
        <v>230</v>
      </c>
      <c r="B62" s="120">
        <f>B37-B46</f>
        <v>-458929</v>
      </c>
      <c r="C62" s="120">
        <f t="shared" ref="C62:D62" si="7">C37-C46</f>
        <v>-394276</v>
      </c>
      <c r="D62" s="120">
        <f t="shared" si="7"/>
        <v>-378516</v>
      </c>
      <c r="E62" s="68"/>
      <c r="F62" s="68"/>
      <c r="G62" s="68"/>
      <c r="H62" s="68"/>
      <c r="I62" s="68"/>
      <c r="J62" s="68"/>
      <c r="K62" s="68"/>
      <c r="L62" s="68"/>
    </row>
    <row r="63" spans="1:12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</row>
    <row r="64" spans="1:12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</row>
    <row r="65" spans="1:12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</row>
    <row r="66" spans="1:12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</row>
    <row r="67" spans="1:12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</row>
    <row r="68" spans="1:12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</row>
    <row r="69" spans="1:12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</row>
    <row r="70" spans="1:12">
      <c r="A70" s="68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</row>
    <row r="71" spans="1:12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</row>
    <row r="72" spans="1:12">
      <c r="A72" s="68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>
      <c r="A73" s="68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</row>
    <row r="74" spans="1:12">
      <c r="A74" s="68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>
      <c r="A75" s="68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</row>
    <row r="76" spans="1:12">
      <c r="A76" s="68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</row>
    <row r="77" spans="1:12">
      <c r="A77" s="68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</row>
    <row r="78" spans="1:12">
      <c r="A78" s="68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</row>
    <row r="79" spans="1:12">
      <c r="A79" s="68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</row>
    <row r="80" spans="1:12">
      <c r="A80" s="68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</row>
    <row r="81" spans="1:12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</row>
    <row r="82" spans="1:12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</row>
    <row r="83" spans="1:12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</row>
    <row r="84" spans="1:12">
      <c r="A84" s="68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</row>
    <row r="85" spans="1:12">
      <c r="A85" s="68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</row>
    <row r="86" spans="1:12">
      <c r="A86" s="68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</row>
    <row r="87" spans="1:12">
      <c r="A87" s="68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</row>
    <row r="88" spans="1:12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</row>
    <row r="89" spans="1:12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</row>
    <row r="90" spans="1:12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</row>
    <row r="91" spans="1:12">
      <c r="A91" s="68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</row>
    <row r="92" spans="1:12">
      <c r="A92" s="68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</row>
    <row r="93" spans="1:12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</row>
    <row r="94" spans="1:12">
      <c r="A94" s="68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</row>
    <row r="95" spans="1:12">
      <c r="A95" s="68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</row>
    <row r="96" spans="1:12">
      <c r="A96" s="68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</row>
    <row r="97" spans="1:12">
      <c r="A97" s="68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</row>
    <row r="98" spans="1:12">
      <c r="A98" s="68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</row>
    <row r="99" spans="1:12">
      <c r="A99" s="68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</row>
    <row r="100" spans="1:12">
      <c r="A100" s="68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</row>
    <row r="101" spans="1:12">
      <c r="A101" s="68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</row>
    <row r="102" spans="1:12">
      <c r="A102" s="68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</row>
    <row r="103" spans="1:12">
      <c r="A103" s="68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</row>
    <row r="104" spans="1:12">
      <c r="A104" s="68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13</vt:i4>
      </vt:variant>
    </vt:vector>
  </HeadingPairs>
  <TitlesOfParts>
    <vt:vector size="13" baseType="lpstr">
      <vt:lpstr>Resultatenrek</vt:lpstr>
      <vt:lpstr>Balans</vt:lpstr>
      <vt:lpstr>Gegevens uit de toelichting</vt:lpstr>
      <vt:lpstr>Liquiditeit</vt:lpstr>
      <vt:lpstr>Solvabiliteit</vt:lpstr>
      <vt:lpstr>REV</vt:lpstr>
      <vt:lpstr>KlantLevKrediet</vt:lpstr>
      <vt:lpstr>Voorraad</vt:lpstr>
      <vt:lpstr>Nettobedrijfskapitaal</vt:lpstr>
      <vt:lpstr>verticale analyse balans</vt:lpstr>
      <vt:lpstr>verticale analyse resrek</vt:lpstr>
      <vt:lpstr>horizontale analyse balans</vt:lpstr>
      <vt:lpstr>horizontale analyse resrek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gebruiker</dc:creator>
  <cp:keywords/>
  <dc:description/>
  <cp:lastModifiedBy>Dylan Stroeckx</cp:lastModifiedBy>
  <cp:revision/>
  <dcterms:created xsi:type="dcterms:W3CDTF">2012-03-14T17:13:03Z</dcterms:created>
  <dcterms:modified xsi:type="dcterms:W3CDTF">2022-03-21T09:04:47Z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e452c134-8b85-490e-8e21-6a275949cb69</vt:lpwstr>
  </property>
</Properties>
</file>