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dmin\Desktop\kyungheeUNIV\●회계\"/>
    </mc:Choice>
  </mc:AlternateContent>
  <xr:revisionPtr revIDLastSave="0" documentId="13_ncr:1_{E4018E97-434B-4436-8365-640FCA88F5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9" i="1" l="1"/>
  <c r="O57" i="1"/>
  <c r="M58" i="1" s="1"/>
  <c r="L52" i="1"/>
  <c r="K17" i="1"/>
  <c r="I4" i="1"/>
  <c r="G51" i="1"/>
  <c r="F58" i="1" s="1"/>
  <c r="O41" i="1"/>
  <c r="N46" i="1" s="1"/>
  <c r="D58" i="1"/>
  <c r="H58" i="1"/>
  <c r="L46" i="1"/>
  <c r="F46" i="1"/>
  <c r="D46" i="1"/>
  <c r="J46" i="1"/>
  <c r="H46" i="1"/>
  <c r="F34" i="1"/>
  <c r="D34" i="1"/>
  <c r="H34" i="1"/>
  <c r="I16" i="1"/>
  <c r="H22" i="1" s="1"/>
  <c r="J22" i="1"/>
  <c r="D22" i="1"/>
  <c r="F22" i="1"/>
  <c r="L22" i="1"/>
  <c r="L10" i="1"/>
  <c r="D10" i="1"/>
  <c r="H10" i="1"/>
  <c r="J10" i="1"/>
  <c r="N10" i="1"/>
  <c r="F10" i="1"/>
  <c r="F11" i="1" s="1"/>
  <c r="M59" i="1" l="1"/>
  <c r="J58" i="1"/>
  <c r="H11" i="1"/>
  <c r="J11" i="1" s="1"/>
  <c r="L11" i="1" s="1"/>
  <c r="N11" i="1" s="1"/>
  <c r="D23" i="1" s="1"/>
  <c r="F23" i="1" s="1"/>
  <c r="H23" i="1" s="1"/>
  <c r="J23" i="1" s="1"/>
  <c r="L23" i="1" s="1"/>
  <c r="D35" i="1" s="1"/>
  <c r="F35" i="1" s="1"/>
  <c r="H35" i="1" s="1"/>
  <c r="D47" i="1" s="1"/>
  <c r="F47" i="1" s="1"/>
  <c r="H47" i="1" s="1"/>
  <c r="J47" i="1" s="1"/>
  <c r="L47" i="1" s="1"/>
  <c r="N47" i="1" s="1"/>
  <c r="D59" i="1" s="1"/>
  <c r="F59" i="1" s="1"/>
  <c r="H59" i="1" s="1"/>
</calcChain>
</file>

<file path=xl/sharedStrings.xml><?xml version="1.0" encoding="utf-8"?>
<sst xmlns="http://schemas.openxmlformats.org/spreadsheetml/2006/main" count="112" uniqueCount="92">
  <si>
    <t>2월 지출내역</t>
    <phoneticPr fontId="3" type="noConversion"/>
  </si>
  <si>
    <t>계좌잔액</t>
    <phoneticPr fontId="3" type="noConversion"/>
  </si>
  <si>
    <t>시작회비</t>
    <phoneticPr fontId="2" type="noConversion"/>
  </si>
  <si>
    <t>작년</t>
    <phoneticPr fontId="2" type="noConversion"/>
  </si>
  <si>
    <t>금액합계</t>
    <phoneticPr fontId="2" type="noConversion"/>
  </si>
  <si>
    <t>오티_장보기</t>
    <phoneticPr fontId="2" type="noConversion"/>
  </si>
  <si>
    <t>작년회비</t>
    <phoneticPr fontId="2" type="noConversion"/>
  </si>
  <si>
    <t>2월19일</t>
    <phoneticPr fontId="2" type="noConversion"/>
  </si>
  <si>
    <t>홈플러스</t>
    <phoneticPr fontId="2" type="noConversion"/>
  </si>
  <si>
    <t>2월20일</t>
    <phoneticPr fontId="2" type="noConversion"/>
  </si>
  <si>
    <t>출발전 추가 장보기</t>
    <phoneticPr fontId="2" type="noConversion"/>
  </si>
  <si>
    <t>2월21일</t>
    <phoneticPr fontId="2" type="noConversion"/>
  </si>
  <si>
    <t>오티_스위트콘추가구매</t>
    <phoneticPr fontId="2" type="noConversion"/>
  </si>
  <si>
    <t>CU</t>
    <phoneticPr fontId="2" type="noConversion"/>
  </si>
  <si>
    <t>2월22일</t>
    <phoneticPr fontId="2" type="noConversion"/>
  </si>
  <si>
    <t>복귀_해장국</t>
    <phoneticPr fontId="2" type="noConversion"/>
  </si>
  <si>
    <t>심가네감자탕</t>
    <phoneticPr fontId="2" type="noConversion"/>
  </si>
  <si>
    <t>2월24일</t>
    <phoneticPr fontId="2" type="noConversion"/>
  </si>
  <si>
    <t>동아리방청소</t>
    <phoneticPr fontId="2" type="noConversion"/>
  </si>
  <si>
    <t>청소용품</t>
    <phoneticPr fontId="2" type="noConversion"/>
  </si>
  <si>
    <t>3월 지출내역</t>
    <phoneticPr fontId="3" type="noConversion"/>
  </si>
  <si>
    <t>3월회비</t>
    <phoneticPr fontId="2" type="noConversion"/>
  </si>
  <si>
    <t>3월3일</t>
    <phoneticPr fontId="2" type="noConversion"/>
  </si>
  <si>
    <t>동아리방의자</t>
    <phoneticPr fontId="2" type="noConversion"/>
  </si>
  <si>
    <t>오늘의집</t>
    <phoneticPr fontId="2" type="noConversion"/>
  </si>
  <si>
    <t>추가배송비</t>
    <phoneticPr fontId="2" type="noConversion"/>
  </si>
  <si>
    <t>3월9일</t>
    <phoneticPr fontId="2" type="noConversion"/>
  </si>
  <si>
    <t>개강총회</t>
    <phoneticPr fontId="2" type="noConversion"/>
  </si>
  <si>
    <t>꼬꼬리아</t>
    <phoneticPr fontId="2" type="noConversion"/>
  </si>
  <si>
    <t>2차 배달</t>
    <phoneticPr fontId="2" type="noConversion"/>
  </si>
  <si>
    <t>2차 과자,음료</t>
    <phoneticPr fontId="2" type="noConversion"/>
  </si>
  <si>
    <t>걷은비용</t>
    <phoneticPr fontId="2" type="noConversion"/>
  </si>
  <si>
    <t>1차로걷은비용</t>
    <phoneticPr fontId="2" type="noConversion"/>
  </si>
  <si>
    <t>엠티</t>
    <phoneticPr fontId="2" type="noConversion"/>
  </si>
  <si>
    <t>엠티 걷은비용</t>
    <phoneticPr fontId="2" type="noConversion"/>
  </si>
  <si>
    <t>쿠팡</t>
    <phoneticPr fontId="2" type="noConversion"/>
  </si>
  <si>
    <t>기타장</t>
    <phoneticPr fontId="2" type="noConversion"/>
  </si>
  <si>
    <t>택시비</t>
    <phoneticPr fontId="2" type="noConversion"/>
  </si>
  <si>
    <t>펜션</t>
    <phoneticPr fontId="2" type="noConversion"/>
  </si>
  <si>
    <t>버스</t>
    <phoneticPr fontId="2" type="noConversion"/>
  </si>
  <si>
    <t>3월24일</t>
    <phoneticPr fontId="2" type="noConversion"/>
  </si>
  <si>
    <t>3월30일</t>
    <phoneticPr fontId="2" type="noConversion"/>
  </si>
  <si>
    <t>OB총회</t>
    <phoneticPr fontId="2" type="noConversion"/>
  </si>
  <si>
    <t>OB선배기부금</t>
    <phoneticPr fontId="2" type="noConversion"/>
  </si>
  <si>
    <t>4월회비</t>
    <phoneticPr fontId="2" type="noConversion"/>
  </si>
  <si>
    <t>4월 지출내역</t>
    <phoneticPr fontId="3" type="noConversion"/>
  </si>
  <si>
    <t>5월 지출내역</t>
    <phoneticPr fontId="3" type="noConversion"/>
  </si>
  <si>
    <t>5월회비</t>
    <phoneticPr fontId="2" type="noConversion"/>
  </si>
  <si>
    <t>6월회비</t>
    <phoneticPr fontId="2" type="noConversion"/>
  </si>
  <si>
    <t>6월 지출내역</t>
    <phoneticPr fontId="3" type="noConversion"/>
  </si>
  <si>
    <t>4월9일</t>
    <phoneticPr fontId="2" type="noConversion"/>
  </si>
  <si>
    <t>OB선배 결혼식 선물</t>
    <phoneticPr fontId="2" type="noConversion"/>
  </si>
  <si>
    <t>신세계</t>
    <phoneticPr fontId="2" type="noConversion"/>
  </si>
  <si>
    <t>4월15일</t>
    <phoneticPr fontId="2" type="noConversion"/>
  </si>
  <si>
    <t>OB선배 결혼식</t>
    <phoneticPr fontId="2" type="noConversion"/>
  </si>
  <si>
    <t>교통지원</t>
    <phoneticPr fontId="2" type="noConversion"/>
  </si>
  <si>
    <t>총회</t>
    <phoneticPr fontId="2" type="noConversion"/>
  </si>
  <si>
    <t>5월11일</t>
    <phoneticPr fontId="2" type="noConversion"/>
  </si>
  <si>
    <t>장인족발</t>
    <phoneticPr fontId="2" type="noConversion"/>
  </si>
  <si>
    <t>칠성포차</t>
    <phoneticPr fontId="2" type="noConversion"/>
  </si>
  <si>
    <t>추가걷은비용</t>
    <phoneticPr fontId="2" type="noConversion"/>
  </si>
  <si>
    <t>공장견학</t>
    <phoneticPr fontId="2" type="noConversion"/>
  </si>
  <si>
    <t>견학버스</t>
    <phoneticPr fontId="2" type="noConversion"/>
  </si>
  <si>
    <t>보험</t>
    <phoneticPr fontId="2" type="noConversion"/>
  </si>
  <si>
    <t>5월 19일</t>
    <phoneticPr fontId="2" type="noConversion"/>
  </si>
  <si>
    <t>도어락교체</t>
    <phoneticPr fontId="2" type="noConversion"/>
  </si>
  <si>
    <t>도어락</t>
    <phoneticPr fontId="2" type="noConversion"/>
  </si>
  <si>
    <t>5월22일</t>
    <phoneticPr fontId="2" type="noConversion"/>
  </si>
  <si>
    <t>종이컵나무젓가락구매</t>
    <phoneticPr fontId="2" type="noConversion"/>
  </si>
  <si>
    <t>아이스크림</t>
    <phoneticPr fontId="2" type="noConversion"/>
  </si>
  <si>
    <t>동방</t>
    <phoneticPr fontId="2" type="noConversion"/>
  </si>
  <si>
    <t>걷은금액</t>
    <phoneticPr fontId="2" type="noConversion"/>
  </si>
  <si>
    <t>5월24일</t>
    <phoneticPr fontId="2" type="noConversion"/>
  </si>
  <si>
    <t>5월19일</t>
    <phoneticPr fontId="2" type="noConversion"/>
  </si>
  <si>
    <t>6월 1일</t>
    <phoneticPr fontId="2" type="noConversion"/>
  </si>
  <si>
    <t>시험기간 간식+담요+서랍</t>
    <phoneticPr fontId="2" type="noConversion"/>
  </si>
  <si>
    <t>살충제</t>
    <phoneticPr fontId="2" type="noConversion"/>
  </si>
  <si>
    <t>6월 10일</t>
    <phoneticPr fontId="2" type="noConversion"/>
  </si>
  <si>
    <t>6월 20일</t>
    <phoneticPr fontId="2" type="noConversion"/>
  </si>
  <si>
    <t>펜션 선입금</t>
    <phoneticPr fontId="2" type="noConversion"/>
  </si>
  <si>
    <t>편의점</t>
    <phoneticPr fontId="2" type="noConversion"/>
  </si>
  <si>
    <t>(5/13은행이자)</t>
    <phoneticPr fontId="2" type="noConversion"/>
  </si>
  <si>
    <t>쿠팡 신선식품장보기</t>
    <phoneticPr fontId="2" type="noConversion"/>
  </si>
  <si>
    <t>옥텟 동아리 2023년 1학기(2월~6월) $ 지출내역 $</t>
    <phoneticPr fontId="2" type="noConversion"/>
  </si>
  <si>
    <t>스타벅스 상품</t>
    <phoneticPr fontId="2" type="noConversion"/>
  </si>
  <si>
    <t>늦참인원 택시비 지원</t>
    <phoneticPr fontId="2" type="noConversion"/>
  </si>
  <si>
    <t>당일 마트에서 추가물품구매</t>
    <phoneticPr fontId="2" type="noConversion"/>
  </si>
  <si>
    <t>보험비</t>
    <phoneticPr fontId="2" type="noConversion"/>
  </si>
  <si>
    <t>펜션 추가금액</t>
    <phoneticPr fontId="2" type="noConversion"/>
  </si>
  <si>
    <t>버스대여비</t>
    <phoneticPr fontId="2" type="noConversion"/>
  </si>
  <si>
    <t>-</t>
    <phoneticPr fontId="2" type="noConversion"/>
  </si>
  <si>
    <t>종강 엠티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</si>
</sst>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;[Red]\-#,##0\ "/>
  </numFmts>
  <fonts count="1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sz val="12"/>
      <name val="맑은 고딕"/>
      <family val="3"/>
      <charset val="129"/>
      <scheme val="major"/>
    </font>
    <font>
      <sz val="12"/>
      <color rgb="FF000099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  <font>
      <b/>
      <sz val="28"/>
      <color theme="0" tint="-4.9989318521683403E-2"/>
      <name val="맑은 고딕"/>
      <family val="3"/>
      <charset val="129"/>
      <scheme val="minor"/>
    </font>
    <font>
      <b/>
      <sz val="14"/>
      <name val="맑은 고딕"/>
      <family val="3"/>
      <charset val="129"/>
      <scheme val="major"/>
    </font>
    <font>
      <b/>
      <sz val="14"/>
      <color rgb="FF000099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3"/>
      <name val="맑은 고딕"/>
      <family val="3"/>
      <charset val="129"/>
      <scheme val="major"/>
    </font>
    <font>
      <sz val="13"/>
      <name val="맑은 고딕"/>
      <family val="3"/>
      <charset val="129"/>
      <scheme val="major"/>
    </font>
    <font>
      <sz val="13"/>
      <color rgb="FF000099"/>
      <name val="맑은 고딕"/>
      <family val="3"/>
      <charset val="129"/>
      <scheme val="major"/>
    </font>
    <font>
      <sz val="13"/>
      <color rgb="FFFF0000"/>
      <name val="맑은 고딕"/>
      <family val="3"/>
      <charset val="129"/>
      <scheme val="major"/>
    </font>
    <font>
      <sz val="13"/>
      <color theme="1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44">
    <xf numFmtId="0" fontId="0" fillId="0" borderId="0" xfId="0"/>
    <xf numFmtId="0" fontId="0" fillId="5" borderId="0" xfId="0" applyFill="1"/>
    <xf numFmtId="0" fontId="5" fillId="0" borderId="9" xfId="0" applyFont="1" applyBorder="1" applyAlignment="1">
      <alignment horizontal="center" vertical="center" shrinkToFit="1"/>
    </xf>
    <xf numFmtId="0" fontId="8" fillId="2" borderId="13" xfId="0" applyFont="1" applyFill="1" applyBorder="1" applyAlignment="1">
      <alignment horizontal="center" vertical="center" shrinkToFit="1"/>
    </xf>
    <xf numFmtId="0" fontId="9" fillId="3" borderId="14" xfId="0" applyFont="1" applyFill="1" applyBorder="1" applyAlignment="1">
      <alignment horizontal="center" vertical="center" shrinkToFit="1"/>
    </xf>
    <xf numFmtId="176" fontId="12" fillId="7" borderId="4" xfId="1" applyNumberFormat="1" applyFont="1" applyFill="1" applyBorder="1" applyAlignment="1">
      <alignment horizontal="center" vertical="center" shrinkToFit="1"/>
    </xf>
    <xf numFmtId="176" fontId="12" fillId="7" borderId="5" xfId="1" applyNumberFormat="1" applyFont="1" applyFill="1" applyBorder="1" applyAlignment="1">
      <alignment horizontal="center" vertical="center" shrinkToFit="1"/>
    </xf>
    <xf numFmtId="176" fontId="12" fillId="9" borderId="4" xfId="1" applyNumberFormat="1" applyFont="1" applyFill="1" applyBorder="1" applyAlignment="1">
      <alignment horizontal="center" vertical="center" shrinkToFit="1"/>
    </xf>
    <xf numFmtId="176" fontId="12" fillId="9" borderId="5" xfId="1" applyNumberFormat="1" applyFont="1" applyFill="1" applyBorder="1" applyAlignment="1">
      <alignment horizontal="center" vertical="center" shrinkToFit="1"/>
    </xf>
    <xf numFmtId="176" fontId="12" fillId="9" borderId="30" xfId="1" applyNumberFormat="1" applyFont="1" applyFill="1" applyBorder="1" applyAlignment="1">
      <alignment horizontal="center" vertical="center" shrinkToFit="1"/>
    </xf>
    <xf numFmtId="176" fontId="12" fillId="3" borderId="4" xfId="1" applyNumberFormat="1" applyFont="1" applyFill="1" applyBorder="1" applyAlignment="1">
      <alignment horizontal="center" vertical="center" shrinkToFit="1"/>
    </xf>
    <xf numFmtId="176" fontId="12" fillId="3" borderId="5" xfId="1" applyNumberFormat="1" applyFont="1" applyFill="1" applyBorder="1" applyAlignment="1">
      <alignment horizontal="center" vertical="center" shrinkToFit="1"/>
    </xf>
    <xf numFmtId="176" fontId="12" fillId="7" borderId="7" xfId="1" applyNumberFormat="1" applyFont="1" applyFill="1" applyBorder="1" applyAlignment="1">
      <alignment horizontal="center" vertical="center" shrinkToFit="1"/>
    </xf>
    <xf numFmtId="176" fontId="12" fillId="7" borderId="8" xfId="1" applyNumberFormat="1" applyFont="1" applyFill="1" applyBorder="1" applyAlignment="1">
      <alignment horizontal="center" vertical="center" shrinkToFit="1"/>
    </xf>
    <xf numFmtId="176" fontId="12" fillId="9" borderId="7" xfId="1" applyNumberFormat="1" applyFont="1" applyFill="1" applyBorder="1" applyAlignment="1">
      <alignment horizontal="center" vertical="center" shrinkToFit="1"/>
    </xf>
    <xf numFmtId="176" fontId="12" fillId="9" borderId="8" xfId="1" applyNumberFormat="1" applyFont="1" applyFill="1" applyBorder="1" applyAlignment="1">
      <alignment horizontal="center" vertical="center" shrinkToFit="1"/>
    </xf>
    <xf numFmtId="176" fontId="12" fillId="9" borderId="27" xfId="1" applyNumberFormat="1" applyFont="1" applyFill="1" applyBorder="1" applyAlignment="1">
      <alignment horizontal="center" vertical="center" shrinkToFit="1"/>
    </xf>
    <xf numFmtId="176" fontId="12" fillId="3" borderId="7" xfId="1" applyNumberFormat="1" applyFont="1" applyFill="1" applyBorder="1" applyAlignment="1">
      <alignment horizontal="center" vertical="center" shrinkToFit="1"/>
    </xf>
    <xf numFmtId="176" fontId="12" fillId="3" borderId="8" xfId="1" applyNumberFormat="1" applyFont="1" applyFill="1" applyBorder="1" applyAlignment="1">
      <alignment horizontal="center" vertical="center" shrinkToFit="1"/>
    </xf>
    <xf numFmtId="176" fontId="12" fillId="9" borderId="28" xfId="1" applyNumberFormat="1" applyFont="1" applyFill="1" applyBorder="1" applyAlignment="1">
      <alignment horizontal="center" vertical="center" shrinkToFit="1"/>
    </xf>
    <xf numFmtId="176" fontId="12" fillId="7" borderId="10" xfId="1" applyNumberFormat="1" applyFont="1" applyFill="1" applyBorder="1" applyAlignment="1">
      <alignment horizontal="center" vertical="center" shrinkToFit="1"/>
    </xf>
    <xf numFmtId="176" fontId="12" fillId="7" borderId="11" xfId="1" applyNumberFormat="1" applyFont="1" applyFill="1" applyBorder="1" applyAlignment="1">
      <alignment horizontal="center" vertical="center" shrinkToFit="1"/>
    </xf>
    <xf numFmtId="176" fontId="12" fillId="9" borderId="10" xfId="1" applyNumberFormat="1" applyFont="1" applyFill="1" applyBorder="1" applyAlignment="1">
      <alignment horizontal="center" vertical="center" shrinkToFit="1"/>
    </xf>
    <xf numFmtId="176" fontId="12" fillId="9" borderId="11" xfId="1" applyNumberFormat="1" applyFont="1" applyFill="1" applyBorder="1" applyAlignment="1">
      <alignment horizontal="center" vertical="center" shrinkToFit="1"/>
    </xf>
    <xf numFmtId="176" fontId="12" fillId="3" borderId="10" xfId="1" applyNumberFormat="1" applyFont="1" applyFill="1" applyBorder="1" applyAlignment="1">
      <alignment horizontal="center" vertical="center" shrinkToFit="1"/>
    </xf>
    <xf numFmtId="176" fontId="12" fillId="3" borderId="11" xfId="1" applyNumberFormat="1" applyFont="1" applyFill="1" applyBorder="1" applyAlignment="1">
      <alignment horizontal="center" vertical="center" shrinkToFit="1"/>
    </xf>
    <xf numFmtId="41" fontId="14" fillId="4" borderId="17" xfId="1" applyFont="1" applyFill="1" applyBorder="1" applyAlignment="1">
      <alignment horizontal="center" vertical="center" shrinkToFit="1"/>
    </xf>
    <xf numFmtId="41" fontId="14" fillId="4" borderId="18" xfId="1" applyFont="1" applyFill="1" applyBorder="1" applyAlignment="1">
      <alignment horizontal="center" vertical="center" shrinkToFit="1"/>
    </xf>
    <xf numFmtId="0" fontId="15" fillId="0" borderId="0" xfId="0" applyFont="1"/>
    <xf numFmtId="176" fontId="12" fillId="13" borderId="30" xfId="1" applyNumberFormat="1" applyFont="1" applyFill="1" applyBorder="1" applyAlignment="1">
      <alignment horizontal="center" vertical="center" shrinkToFit="1"/>
    </xf>
    <xf numFmtId="176" fontId="12" fillId="13" borderId="5" xfId="1" applyNumberFormat="1" applyFont="1" applyFill="1" applyBorder="1" applyAlignment="1">
      <alignment horizontal="center" vertical="center" shrinkToFit="1"/>
    </xf>
    <xf numFmtId="176" fontId="12" fillId="13" borderId="4" xfId="1" applyNumberFormat="1" applyFont="1" applyFill="1" applyBorder="1" applyAlignment="1">
      <alignment horizontal="center" vertical="center" shrinkToFit="1"/>
    </xf>
    <xf numFmtId="176" fontId="12" fillId="13" borderId="27" xfId="1" applyNumberFormat="1" applyFont="1" applyFill="1" applyBorder="1" applyAlignment="1">
      <alignment horizontal="center" vertical="center" shrinkToFit="1"/>
    </xf>
    <xf numFmtId="176" fontId="12" fillId="13" borderId="8" xfId="1" applyNumberFormat="1" applyFont="1" applyFill="1" applyBorder="1" applyAlignment="1">
      <alignment horizontal="center" vertical="center" shrinkToFit="1"/>
    </xf>
    <xf numFmtId="176" fontId="12" fillId="13" borderId="7" xfId="1" applyNumberFormat="1" applyFont="1" applyFill="1" applyBorder="1" applyAlignment="1">
      <alignment horizontal="center" vertical="center" shrinkToFit="1"/>
    </xf>
    <xf numFmtId="176" fontId="12" fillId="13" borderId="28" xfId="1" applyNumberFormat="1" applyFont="1" applyFill="1" applyBorder="1" applyAlignment="1">
      <alignment horizontal="center" vertical="center" shrinkToFit="1"/>
    </xf>
    <xf numFmtId="176" fontId="12" fillId="7" borderId="32" xfId="1" applyNumberFormat="1" applyFont="1" applyFill="1" applyBorder="1" applyAlignment="1">
      <alignment horizontal="center" vertical="center" shrinkToFit="1"/>
    </xf>
    <xf numFmtId="176" fontId="12" fillId="7" borderId="33" xfId="1" applyNumberFormat="1" applyFont="1" applyFill="1" applyBorder="1" applyAlignment="1">
      <alignment horizontal="center" vertical="center" shrinkToFit="1"/>
    </xf>
    <xf numFmtId="176" fontId="12" fillId="3" borderId="32" xfId="1" applyNumberFormat="1" applyFont="1" applyFill="1" applyBorder="1" applyAlignment="1">
      <alignment horizontal="center" vertical="center" shrinkToFit="1"/>
    </xf>
    <xf numFmtId="176" fontId="12" fillId="3" borderId="33" xfId="1" applyNumberFormat="1" applyFont="1" applyFill="1" applyBorder="1" applyAlignment="1">
      <alignment horizontal="center" vertical="center" shrinkToFit="1"/>
    </xf>
    <xf numFmtId="176" fontId="12" fillId="13" borderId="32" xfId="1" applyNumberFormat="1" applyFont="1" applyFill="1" applyBorder="1" applyAlignment="1">
      <alignment horizontal="center" vertical="center" shrinkToFit="1"/>
    </xf>
    <xf numFmtId="176" fontId="12" fillId="13" borderId="33" xfId="1" applyNumberFormat="1" applyFont="1" applyFill="1" applyBorder="1" applyAlignment="1">
      <alignment horizontal="center" vertical="center" shrinkToFit="1"/>
    </xf>
    <xf numFmtId="176" fontId="12" fillId="9" borderId="32" xfId="1" applyNumberFormat="1" applyFont="1" applyFill="1" applyBorder="1" applyAlignment="1">
      <alignment horizontal="center" vertical="center" shrinkToFit="1"/>
    </xf>
    <xf numFmtId="176" fontId="12" fillId="9" borderId="33" xfId="1" applyNumberFormat="1" applyFont="1" applyFill="1" applyBorder="1" applyAlignment="1">
      <alignment horizontal="center" vertical="center" shrinkToFit="1"/>
    </xf>
    <xf numFmtId="176" fontId="12" fillId="13" borderId="10" xfId="1" applyNumberFormat="1" applyFont="1" applyFill="1" applyBorder="1" applyAlignment="1">
      <alignment horizontal="center" vertical="center" shrinkToFit="1"/>
    </xf>
    <xf numFmtId="176" fontId="12" fillId="13" borderId="11" xfId="1" applyNumberFormat="1" applyFont="1" applyFill="1" applyBorder="1" applyAlignment="1">
      <alignment horizontal="center" vertical="center" shrinkToFit="1"/>
    </xf>
    <xf numFmtId="176" fontId="12" fillId="15" borderId="4" xfId="1" applyNumberFormat="1" applyFont="1" applyFill="1" applyBorder="1" applyAlignment="1">
      <alignment horizontal="center" vertical="center" shrinkToFit="1"/>
    </xf>
    <xf numFmtId="176" fontId="12" fillId="15" borderId="5" xfId="1" applyNumberFormat="1" applyFont="1" applyFill="1" applyBorder="1" applyAlignment="1">
      <alignment horizontal="center" vertical="center" shrinkToFit="1"/>
    </xf>
    <xf numFmtId="176" fontId="12" fillId="15" borderId="30" xfId="1" applyNumberFormat="1" applyFont="1" applyFill="1" applyBorder="1" applyAlignment="1">
      <alignment horizontal="center" vertical="center" shrinkToFit="1"/>
    </xf>
    <xf numFmtId="176" fontId="12" fillId="15" borderId="7" xfId="1" applyNumberFormat="1" applyFont="1" applyFill="1" applyBorder="1" applyAlignment="1">
      <alignment horizontal="center" vertical="center" shrinkToFit="1"/>
    </xf>
    <xf numFmtId="176" fontId="12" fillId="15" borderId="8" xfId="1" applyNumberFormat="1" applyFont="1" applyFill="1" applyBorder="1" applyAlignment="1">
      <alignment horizontal="center" vertical="center" shrinkToFit="1"/>
    </xf>
    <xf numFmtId="176" fontId="12" fillId="15" borderId="27" xfId="1" applyNumberFormat="1" applyFont="1" applyFill="1" applyBorder="1" applyAlignment="1">
      <alignment horizontal="center" vertical="center" shrinkToFit="1"/>
    </xf>
    <xf numFmtId="176" fontId="12" fillId="15" borderId="28" xfId="1" applyNumberFormat="1" applyFont="1" applyFill="1" applyBorder="1" applyAlignment="1">
      <alignment horizontal="center" vertical="center" shrinkToFit="1"/>
    </xf>
    <xf numFmtId="176" fontId="12" fillId="15" borderId="32" xfId="1" applyNumberFormat="1" applyFont="1" applyFill="1" applyBorder="1" applyAlignment="1">
      <alignment horizontal="center" vertical="center" shrinkToFit="1"/>
    </xf>
    <xf numFmtId="176" fontId="12" fillId="15" borderId="33" xfId="1" applyNumberFormat="1" applyFont="1" applyFill="1" applyBorder="1" applyAlignment="1">
      <alignment horizontal="center" vertical="center" shrinkToFit="1"/>
    </xf>
    <xf numFmtId="176" fontId="12" fillId="15" borderId="10" xfId="1" applyNumberFormat="1" applyFont="1" applyFill="1" applyBorder="1" applyAlignment="1">
      <alignment horizontal="center" vertical="center" shrinkToFit="1"/>
    </xf>
    <xf numFmtId="176" fontId="12" fillId="15" borderId="11" xfId="1" applyNumberFormat="1" applyFont="1" applyFill="1" applyBorder="1" applyAlignment="1">
      <alignment horizontal="center" vertical="center" shrinkToFit="1"/>
    </xf>
    <xf numFmtId="41" fontId="14" fillId="4" borderId="41" xfId="1" applyFont="1" applyFill="1" applyBorder="1" applyAlignment="1">
      <alignment horizontal="center" vertical="center" shrinkToFit="1"/>
    </xf>
    <xf numFmtId="41" fontId="14" fillId="4" borderId="42" xfId="1" applyFont="1" applyFill="1" applyBorder="1" applyAlignment="1">
      <alignment horizontal="center" vertical="center" shrinkToFit="1"/>
    </xf>
    <xf numFmtId="176" fontId="12" fillId="3" borderId="30" xfId="1" applyNumberFormat="1" applyFont="1" applyFill="1" applyBorder="1" applyAlignment="1">
      <alignment horizontal="center" vertical="center" shrinkToFit="1"/>
    </xf>
    <xf numFmtId="176" fontId="12" fillId="9" borderId="55" xfId="1" applyNumberFormat="1" applyFont="1" applyFill="1" applyBorder="1" applyAlignment="1">
      <alignment horizontal="center" vertical="center" shrinkToFit="1"/>
    </xf>
    <xf numFmtId="176" fontId="12" fillId="9" borderId="56" xfId="1" applyNumberFormat="1" applyFont="1" applyFill="1" applyBorder="1" applyAlignment="1">
      <alignment horizontal="center" vertical="center" shrinkToFit="1"/>
    </xf>
    <xf numFmtId="41" fontId="14" fillId="4" borderId="50" xfId="1" applyFont="1" applyFill="1" applyBorder="1" applyAlignment="1">
      <alignment horizontal="center" vertical="center" shrinkToFit="1"/>
    </xf>
    <xf numFmtId="41" fontId="14" fillId="4" borderId="57" xfId="1" applyFont="1" applyFill="1" applyBorder="1" applyAlignment="1">
      <alignment horizontal="center" vertical="center" shrinkToFit="1"/>
    </xf>
    <xf numFmtId="0" fontId="0" fillId="0" borderId="54" xfId="0" applyBorder="1"/>
    <xf numFmtId="0" fontId="15" fillId="9" borderId="58" xfId="0" applyFont="1" applyFill="1" applyBorder="1"/>
    <xf numFmtId="176" fontId="13" fillId="3" borderId="31" xfId="1" applyNumberFormat="1" applyFont="1" applyFill="1" applyBorder="1" applyAlignment="1">
      <alignment horizontal="center" vertical="center" shrinkToFit="1"/>
    </xf>
    <xf numFmtId="176" fontId="13" fillId="3" borderId="26" xfId="1" applyNumberFormat="1" applyFont="1" applyFill="1" applyBorder="1" applyAlignment="1">
      <alignment horizontal="center" vertical="center" shrinkToFit="1"/>
    </xf>
    <xf numFmtId="41" fontId="11" fillId="6" borderId="19" xfId="1" applyFont="1" applyFill="1" applyBorder="1" applyAlignment="1">
      <alignment horizontal="center" vertical="center" shrinkToFit="1"/>
    </xf>
    <xf numFmtId="41" fontId="11" fillId="6" borderId="20" xfId="1" applyFont="1" applyFill="1" applyBorder="1" applyAlignment="1">
      <alignment horizontal="center" vertical="center" shrinkToFit="1"/>
    </xf>
    <xf numFmtId="41" fontId="11" fillId="6" borderId="21" xfId="1" applyFont="1" applyFill="1" applyBorder="1" applyAlignment="1">
      <alignment horizontal="center" vertical="center" shrinkToFit="1"/>
    </xf>
    <xf numFmtId="41" fontId="11" fillId="6" borderId="22" xfId="1" applyFont="1" applyFill="1" applyBorder="1" applyAlignment="1">
      <alignment horizontal="center" vertical="center" shrinkToFit="1"/>
    </xf>
    <xf numFmtId="13" fontId="11" fillId="8" borderId="19" xfId="1" applyNumberFormat="1" applyFont="1" applyFill="1" applyBorder="1" applyAlignment="1">
      <alignment horizontal="center" vertical="center" shrinkToFit="1"/>
    </xf>
    <xf numFmtId="41" fontId="11" fillId="8" borderId="20" xfId="1" applyFont="1" applyFill="1" applyBorder="1" applyAlignment="1">
      <alignment horizontal="center" vertical="center" shrinkToFit="1"/>
    </xf>
    <xf numFmtId="41" fontId="11" fillId="8" borderId="21" xfId="1" applyFont="1" applyFill="1" applyBorder="1" applyAlignment="1">
      <alignment horizontal="center" vertical="center" shrinkToFit="1"/>
    </xf>
    <xf numFmtId="41" fontId="11" fillId="8" borderId="22" xfId="1" applyFont="1" applyFill="1" applyBorder="1" applyAlignment="1">
      <alignment horizontal="center" vertical="center" shrinkToFit="1"/>
    </xf>
    <xf numFmtId="176" fontId="12" fillId="2" borderId="23" xfId="1" applyNumberFormat="1" applyFont="1" applyFill="1" applyBorder="1" applyAlignment="1">
      <alignment horizontal="center" vertical="center" shrinkToFit="1"/>
    </xf>
    <xf numFmtId="176" fontId="12" fillId="2" borderId="24" xfId="1" applyNumberFormat="1" applyFont="1" applyFill="1" applyBorder="1" applyAlignment="1">
      <alignment horizontal="center" vertical="center" shrinkToFit="1"/>
    </xf>
    <xf numFmtId="0" fontId="7" fillId="5" borderId="0" xfId="0" applyFont="1" applyFill="1" applyAlignment="1">
      <alignment horizontal="center" vertical="center" wrapText="1"/>
    </xf>
    <xf numFmtId="176" fontId="12" fillId="2" borderId="29" xfId="1" applyNumberFormat="1" applyFont="1" applyFill="1" applyBorder="1" applyAlignment="1">
      <alignment horizontal="center" vertical="center" shrinkToFit="1"/>
    </xf>
    <xf numFmtId="176" fontId="13" fillId="3" borderId="25" xfId="1" applyNumberFormat="1" applyFont="1" applyFill="1" applyBorder="1" applyAlignment="1">
      <alignment horizontal="center" vertical="center" shrinkToFit="1"/>
    </xf>
    <xf numFmtId="0" fontId="6" fillId="4" borderId="15" xfId="0" applyFont="1" applyFill="1" applyBorder="1" applyAlignment="1">
      <alignment horizontal="center" vertical="center" shrinkToFit="1"/>
    </xf>
    <xf numFmtId="0" fontId="6" fillId="4" borderId="16" xfId="0" applyFont="1" applyFill="1" applyBorder="1" applyAlignment="1">
      <alignment horizontal="center" vertical="center" shrinkToFit="1"/>
    </xf>
    <xf numFmtId="41" fontId="11" fillId="8" borderId="19" xfId="1" applyFont="1" applyFill="1" applyBorder="1" applyAlignment="1">
      <alignment horizontal="center" vertical="center" shrinkToFit="1"/>
    </xf>
    <xf numFmtId="41" fontId="11" fillId="10" borderId="19" xfId="1" applyFont="1" applyFill="1" applyBorder="1" applyAlignment="1">
      <alignment horizontal="center" vertical="center" shrinkToFit="1"/>
    </xf>
    <xf numFmtId="41" fontId="11" fillId="10" borderId="20" xfId="1" applyFont="1" applyFill="1" applyBorder="1" applyAlignment="1">
      <alignment horizontal="center" vertical="center" shrinkToFit="1"/>
    </xf>
    <xf numFmtId="41" fontId="11" fillId="10" borderId="21" xfId="1" applyFont="1" applyFill="1" applyBorder="1" applyAlignment="1">
      <alignment horizontal="center" vertical="center" shrinkToFit="1"/>
    </xf>
    <xf numFmtId="41" fontId="11" fillId="10" borderId="22" xfId="1" applyFont="1" applyFill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wrapText="1" shrinkToFit="1"/>
    </xf>
    <xf numFmtId="0" fontId="4" fillId="0" borderId="6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 shrinkToFit="1"/>
    </xf>
    <xf numFmtId="0" fontId="10" fillId="0" borderId="45" xfId="0" applyFont="1" applyBorder="1" applyAlignment="1">
      <alignment horizontal="center" vertical="center" shrinkToFit="1"/>
    </xf>
    <xf numFmtId="0" fontId="10" fillId="0" borderId="39" xfId="0" applyFont="1" applyBorder="1" applyAlignment="1">
      <alignment horizontal="center" vertical="center" shrinkToFit="1"/>
    </xf>
    <xf numFmtId="0" fontId="10" fillId="0" borderId="43" xfId="0" applyFont="1" applyBorder="1" applyAlignment="1">
      <alignment horizontal="center" vertical="center" shrinkToFit="1"/>
    </xf>
    <xf numFmtId="0" fontId="10" fillId="0" borderId="40" xfId="0" applyFont="1" applyBorder="1" applyAlignment="1">
      <alignment horizontal="center" vertical="center" shrinkToFit="1"/>
    </xf>
    <xf numFmtId="0" fontId="4" fillId="0" borderId="46" xfId="0" applyFont="1" applyBorder="1" applyAlignment="1">
      <alignment horizontal="center" vertical="center" shrinkToFit="1"/>
    </xf>
    <xf numFmtId="0" fontId="4" fillId="0" borderId="47" xfId="0" applyFont="1" applyBorder="1" applyAlignment="1">
      <alignment horizontal="center" vertical="center" shrinkToFit="1"/>
    </xf>
    <xf numFmtId="0" fontId="4" fillId="0" borderId="48" xfId="0" applyFont="1" applyBorder="1" applyAlignment="1">
      <alignment horizontal="center" vertical="center" shrinkToFit="1"/>
    </xf>
    <xf numFmtId="0" fontId="4" fillId="0" borderId="34" xfId="0" applyFont="1" applyBorder="1" applyAlignment="1">
      <alignment horizontal="center" vertical="center" wrapText="1" shrinkToFit="1"/>
    </xf>
    <xf numFmtId="0" fontId="4" fillId="0" borderId="35" xfId="0" applyFont="1" applyBorder="1" applyAlignment="1">
      <alignment horizontal="center" vertical="center" wrapText="1" shrinkToFit="1"/>
    </xf>
    <xf numFmtId="0" fontId="4" fillId="0" borderId="36" xfId="0" applyFont="1" applyBorder="1" applyAlignment="1">
      <alignment horizontal="center" vertical="center" wrapText="1" shrinkToFit="1"/>
    </xf>
    <xf numFmtId="176" fontId="12" fillId="2" borderId="60" xfId="1" applyNumberFormat="1" applyFont="1" applyFill="1" applyBorder="1" applyAlignment="1">
      <alignment horizontal="center" vertical="center" shrinkToFit="1"/>
    </xf>
    <xf numFmtId="176" fontId="12" fillId="2" borderId="61" xfId="1" applyNumberFormat="1" applyFont="1" applyFill="1" applyBorder="1" applyAlignment="1">
      <alignment horizontal="center" vertical="center" shrinkToFit="1"/>
    </xf>
    <xf numFmtId="41" fontId="11" fillId="10" borderId="1" xfId="1" applyFont="1" applyFill="1" applyBorder="1" applyAlignment="1">
      <alignment horizontal="center" vertical="center" shrinkToFit="1"/>
    </xf>
    <xf numFmtId="41" fontId="11" fillId="10" borderId="37" xfId="1" applyFont="1" applyFill="1" applyBorder="1" applyAlignment="1">
      <alignment horizontal="center" vertical="center" shrinkToFit="1"/>
    </xf>
    <xf numFmtId="13" fontId="11" fillId="10" borderId="19" xfId="1" applyNumberFormat="1" applyFont="1" applyFill="1" applyBorder="1" applyAlignment="1">
      <alignment horizontal="center" vertical="center" shrinkToFit="1"/>
    </xf>
    <xf numFmtId="13" fontId="11" fillId="10" borderId="1" xfId="1" applyNumberFormat="1" applyFont="1" applyFill="1" applyBorder="1" applyAlignment="1">
      <alignment horizontal="center" vertical="center" shrinkToFit="1"/>
    </xf>
    <xf numFmtId="41" fontId="11" fillId="6" borderId="1" xfId="1" applyFont="1" applyFill="1" applyBorder="1" applyAlignment="1">
      <alignment horizontal="center" vertical="center" shrinkToFit="1"/>
    </xf>
    <xf numFmtId="41" fontId="11" fillId="6" borderId="44" xfId="1" applyFont="1" applyFill="1" applyBorder="1" applyAlignment="1">
      <alignment horizontal="center" vertical="center" shrinkToFit="1"/>
    </xf>
    <xf numFmtId="41" fontId="11" fillId="6" borderId="16" xfId="1" applyFont="1" applyFill="1" applyBorder="1" applyAlignment="1">
      <alignment horizontal="center" vertical="center" shrinkToFit="1"/>
    </xf>
    <xf numFmtId="41" fontId="11" fillId="6" borderId="37" xfId="1" applyFont="1" applyFill="1" applyBorder="1" applyAlignment="1">
      <alignment horizontal="center" vertical="center" shrinkToFit="1"/>
    </xf>
    <xf numFmtId="41" fontId="11" fillId="12" borderId="21" xfId="1" applyFont="1" applyFill="1" applyBorder="1" applyAlignment="1">
      <alignment horizontal="center" vertical="center" shrinkToFit="1"/>
    </xf>
    <xf numFmtId="41" fontId="11" fillId="12" borderId="37" xfId="1" applyFont="1" applyFill="1" applyBorder="1" applyAlignment="1">
      <alignment horizontal="center" vertical="center" shrinkToFit="1"/>
    </xf>
    <xf numFmtId="41" fontId="11" fillId="12" borderId="19" xfId="1" applyFont="1" applyFill="1" applyBorder="1" applyAlignment="1">
      <alignment horizontal="center" vertical="center" shrinkToFit="1"/>
    </xf>
    <xf numFmtId="41" fontId="11" fillId="12" borderId="1" xfId="1" applyFont="1" applyFill="1" applyBorder="1" applyAlignment="1">
      <alignment horizontal="center" vertical="center" shrinkToFit="1"/>
    </xf>
    <xf numFmtId="41" fontId="11" fillId="8" borderId="37" xfId="1" applyFont="1" applyFill="1" applyBorder="1" applyAlignment="1">
      <alignment horizontal="center" vertical="center" shrinkToFit="1"/>
    </xf>
    <xf numFmtId="41" fontId="11" fillId="8" borderId="1" xfId="1" applyFont="1" applyFill="1" applyBorder="1" applyAlignment="1">
      <alignment horizontal="center" vertical="center" shrinkToFit="1"/>
    </xf>
    <xf numFmtId="13" fontId="11" fillId="12" borderId="19" xfId="1" applyNumberFormat="1" applyFont="1" applyFill="1" applyBorder="1" applyAlignment="1">
      <alignment horizontal="center" vertical="center" shrinkToFit="1"/>
    </xf>
    <xf numFmtId="13" fontId="11" fillId="12" borderId="1" xfId="1" applyNumberFormat="1" applyFont="1" applyFill="1" applyBorder="1" applyAlignment="1">
      <alignment horizontal="center" vertical="center" shrinkToFit="1"/>
    </xf>
    <xf numFmtId="41" fontId="11" fillId="11" borderId="21" xfId="1" applyFont="1" applyFill="1" applyBorder="1" applyAlignment="1">
      <alignment horizontal="center" vertical="center" shrinkToFit="1"/>
    </xf>
    <xf numFmtId="41" fontId="11" fillId="11" borderId="37" xfId="1" applyFont="1" applyFill="1" applyBorder="1" applyAlignment="1">
      <alignment horizontal="center" vertical="center" shrinkToFit="1"/>
    </xf>
    <xf numFmtId="13" fontId="11" fillId="11" borderId="19" xfId="1" applyNumberFormat="1" applyFont="1" applyFill="1" applyBorder="1" applyAlignment="1">
      <alignment horizontal="center" vertical="center" shrinkToFit="1"/>
    </xf>
    <xf numFmtId="13" fontId="11" fillId="11" borderId="1" xfId="1" applyNumberFormat="1" applyFont="1" applyFill="1" applyBorder="1" applyAlignment="1">
      <alignment horizontal="center" vertical="center" shrinkToFit="1"/>
    </xf>
    <xf numFmtId="41" fontId="11" fillId="14" borderId="21" xfId="1" applyFont="1" applyFill="1" applyBorder="1" applyAlignment="1">
      <alignment horizontal="center" vertical="center" shrinkToFit="1"/>
    </xf>
    <xf numFmtId="41" fontId="11" fillId="14" borderId="37" xfId="1" applyFont="1" applyFill="1" applyBorder="1" applyAlignment="1">
      <alignment horizontal="center" vertical="center" shrinkToFit="1"/>
    </xf>
    <xf numFmtId="41" fontId="11" fillId="14" borderId="19" xfId="1" applyFont="1" applyFill="1" applyBorder="1" applyAlignment="1">
      <alignment horizontal="center" vertical="center" shrinkToFit="1"/>
    </xf>
    <xf numFmtId="41" fontId="11" fillId="14" borderId="1" xfId="1" applyFont="1" applyFill="1" applyBorder="1" applyAlignment="1">
      <alignment horizontal="center" vertical="center" shrinkToFit="1"/>
    </xf>
    <xf numFmtId="13" fontId="11" fillId="14" borderId="19" xfId="1" applyNumberFormat="1" applyFont="1" applyFill="1" applyBorder="1" applyAlignment="1">
      <alignment horizontal="center" vertical="center" shrinkToFit="1"/>
    </xf>
    <xf numFmtId="13" fontId="11" fillId="14" borderId="1" xfId="1" applyNumberFormat="1" applyFont="1" applyFill="1" applyBorder="1" applyAlignment="1">
      <alignment horizontal="center" vertical="center" shrinkToFit="1"/>
    </xf>
    <xf numFmtId="0" fontId="4" fillId="0" borderId="38" xfId="0" applyFont="1" applyBorder="1" applyAlignment="1">
      <alignment horizontal="center" vertical="center" wrapText="1" shrinkToFit="1"/>
    </xf>
    <xf numFmtId="0" fontId="4" fillId="0" borderId="2" xfId="0" applyFont="1" applyBorder="1" applyAlignment="1">
      <alignment horizontal="center" vertical="center" wrapText="1" shrinkToFit="1"/>
    </xf>
    <xf numFmtId="0" fontId="4" fillId="0" borderId="49" xfId="0" applyFont="1" applyBorder="1" applyAlignment="1">
      <alignment horizontal="center" vertical="center" wrapText="1" shrinkToFit="1"/>
    </xf>
    <xf numFmtId="176" fontId="13" fillId="3" borderId="53" xfId="1" applyNumberFormat="1" applyFont="1" applyFill="1" applyBorder="1" applyAlignment="1">
      <alignment horizontal="center" vertical="center" shrinkToFit="1"/>
    </xf>
    <xf numFmtId="176" fontId="13" fillId="3" borderId="59" xfId="1" applyNumberFormat="1" applyFont="1" applyFill="1" applyBorder="1" applyAlignment="1">
      <alignment horizontal="center" vertical="center" shrinkToFit="1"/>
    </xf>
    <xf numFmtId="41" fontId="11" fillId="8" borderId="52" xfId="1" applyFont="1" applyFill="1" applyBorder="1" applyAlignment="1">
      <alignment horizontal="center" vertical="center" shrinkToFit="1"/>
    </xf>
    <xf numFmtId="41" fontId="11" fillId="8" borderId="51" xfId="1" applyFont="1" applyFill="1" applyBorder="1" applyAlignment="1">
      <alignment horizontal="center" vertical="center" shrinkToFit="1"/>
    </xf>
    <xf numFmtId="0" fontId="15" fillId="9" borderId="58" xfId="0" applyFont="1" applyFill="1" applyBorder="1" applyAlignment="1">
      <alignment horizontal="center"/>
    </xf>
    <xf numFmtId="176" fontId="12" fillId="9" borderId="27" xfId="1" applyNumberFormat="1" applyFont="1" applyFill="1" applyBorder="1" applyAlignment="1">
      <alignment horizontal="center" vertical="center" shrinkToFit="1"/>
    </xf>
    <xf numFmtId="176" fontId="12" fillId="9" borderId="63" xfId="1" applyNumberFormat="1" applyFont="1" applyFill="1" applyBorder="1" applyAlignment="1">
      <alignment horizontal="center" vertical="center" shrinkToFit="1"/>
    </xf>
    <xf numFmtId="176" fontId="12" fillId="9" borderId="33" xfId="1" applyNumberFormat="1" applyFont="1" applyFill="1" applyBorder="1" applyAlignment="1">
      <alignment horizontal="center" vertical="center" shrinkToFit="1"/>
    </xf>
    <xf numFmtId="176" fontId="12" fillId="9" borderId="58" xfId="1" applyNumberFormat="1" applyFont="1" applyFill="1" applyBorder="1" applyAlignment="1">
      <alignment horizontal="center" vertical="center" shrinkToFit="1"/>
    </xf>
    <xf numFmtId="0" fontId="15" fillId="9" borderId="27" xfId="0" applyFont="1" applyFill="1" applyBorder="1" applyAlignment="1">
      <alignment horizontal="center" vertical="center"/>
    </xf>
    <xf numFmtId="176" fontId="12" fillId="2" borderId="62" xfId="1" applyNumberFormat="1" applyFont="1" applyFill="1" applyBorder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9999"/>
      <color rgb="FFA957A9"/>
      <color rgb="FFCC66FF"/>
      <color rgb="FF990033"/>
      <color rgb="FFFF505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261938</xdr:colOff>
      <xdr:row>38</xdr:row>
      <xdr:rowOff>142874</xdr:rowOff>
    </xdr:from>
    <xdr:to>
      <xdr:col>27</xdr:col>
      <xdr:colOff>438150</xdr:colOff>
      <xdr:row>63</xdr:row>
      <xdr:rowOff>199918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170D2DD-F0E3-836D-C357-DE2FAF8CE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3938" y="11120437"/>
          <a:ext cx="7772400" cy="6462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5"/>
  <sheetViews>
    <sheetView tabSelected="1" zoomScale="40" zoomScaleNormal="40" workbookViewId="0">
      <selection activeCell="AB14" sqref="AB14"/>
    </sheetView>
  </sheetViews>
  <sheetFormatPr defaultRowHeight="16.5" x14ac:dyDescent="0.3"/>
  <cols>
    <col min="1" max="16" width="13" customWidth="1"/>
  </cols>
  <sheetData>
    <row r="1" spans="1:16" ht="102" customHeight="1" thickBot="1" x14ac:dyDescent="0.35">
      <c r="A1" s="1"/>
      <c r="B1" s="78" t="s">
        <v>83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1"/>
    </row>
    <row r="2" spans="1:16" ht="21" customHeight="1" thickTop="1" thickBot="1" x14ac:dyDescent="0.35">
      <c r="A2" s="1"/>
      <c r="B2" s="92" t="s">
        <v>0</v>
      </c>
      <c r="C2" s="93"/>
      <c r="D2" s="68" t="s">
        <v>2</v>
      </c>
      <c r="E2" s="69"/>
      <c r="F2" s="72" t="s">
        <v>7</v>
      </c>
      <c r="G2" s="73"/>
      <c r="H2" s="83" t="s">
        <v>9</v>
      </c>
      <c r="I2" s="73"/>
      <c r="J2" s="83" t="s">
        <v>11</v>
      </c>
      <c r="K2" s="73"/>
      <c r="L2" s="83" t="s">
        <v>14</v>
      </c>
      <c r="M2" s="73"/>
      <c r="N2" s="84" t="s">
        <v>17</v>
      </c>
      <c r="O2" s="85"/>
      <c r="P2" s="1"/>
    </row>
    <row r="3" spans="1:16" ht="21" customHeight="1" thickBot="1" x14ac:dyDescent="0.35">
      <c r="A3" s="1"/>
      <c r="B3" s="94"/>
      <c r="C3" s="95"/>
      <c r="D3" s="70" t="s">
        <v>3</v>
      </c>
      <c r="E3" s="71"/>
      <c r="F3" s="74" t="s">
        <v>5</v>
      </c>
      <c r="G3" s="75"/>
      <c r="H3" s="74" t="s">
        <v>10</v>
      </c>
      <c r="I3" s="75"/>
      <c r="J3" s="74" t="s">
        <v>12</v>
      </c>
      <c r="K3" s="75"/>
      <c r="L3" s="74" t="s">
        <v>15</v>
      </c>
      <c r="M3" s="75"/>
      <c r="N3" s="86" t="s">
        <v>18</v>
      </c>
      <c r="O3" s="87"/>
      <c r="P3" s="1"/>
    </row>
    <row r="4" spans="1:16" ht="21" customHeight="1" x14ac:dyDescent="0.3">
      <c r="A4" s="1"/>
      <c r="B4" s="88"/>
      <c r="C4" s="96"/>
      <c r="D4" s="5" t="s">
        <v>6</v>
      </c>
      <c r="E4" s="6">
        <v>186367</v>
      </c>
      <c r="F4" s="7" t="s">
        <v>8</v>
      </c>
      <c r="G4" s="8">
        <v>-94590</v>
      </c>
      <c r="H4" s="9" t="s">
        <v>80</v>
      </c>
      <c r="I4" s="8">
        <f>-9900-3000-47400</f>
        <v>-60300</v>
      </c>
      <c r="J4" s="7" t="s">
        <v>13</v>
      </c>
      <c r="K4" s="8">
        <v>-4800</v>
      </c>
      <c r="L4" s="7" t="s">
        <v>16</v>
      </c>
      <c r="M4" s="8">
        <v>-63000</v>
      </c>
      <c r="N4" s="10" t="s">
        <v>19</v>
      </c>
      <c r="O4" s="11">
        <v>-17000</v>
      </c>
      <c r="P4" s="1"/>
    </row>
    <row r="5" spans="1:16" ht="21" customHeight="1" x14ac:dyDescent="0.3">
      <c r="A5" s="1"/>
      <c r="B5" s="89"/>
      <c r="C5" s="97"/>
      <c r="D5" s="12"/>
      <c r="E5" s="13"/>
      <c r="F5" s="14"/>
      <c r="G5" s="15"/>
      <c r="H5" s="16"/>
      <c r="I5" s="15"/>
      <c r="J5" s="14"/>
      <c r="K5" s="15"/>
      <c r="L5" s="14"/>
      <c r="M5" s="15"/>
      <c r="N5" s="17"/>
      <c r="O5" s="18"/>
      <c r="P5" s="1"/>
    </row>
    <row r="6" spans="1:16" ht="21" customHeight="1" x14ac:dyDescent="0.3">
      <c r="A6" s="1"/>
      <c r="B6" s="89"/>
      <c r="C6" s="97"/>
      <c r="D6" s="12"/>
      <c r="E6" s="13"/>
      <c r="F6" s="14"/>
      <c r="G6" s="15"/>
      <c r="H6" s="19"/>
      <c r="I6" s="15"/>
      <c r="J6" s="14"/>
      <c r="K6" s="15"/>
      <c r="L6" s="14"/>
      <c r="M6" s="15"/>
      <c r="N6" s="17"/>
      <c r="O6" s="18"/>
      <c r="P6" s="1"/>
    </row>
    <row r="7" spans="1:16" ht="21" customHeight="1" x14ac:dyDescent="0.3">
      <c r="A7" s="1"/>
      <c r="B7" s="89"/>
      <c r="C7" s="97"/>
      <c r="D7" s="12"/>
      <c r="E7" s="13"/>
      <c r="F7" s="14"/>
      <c r="G7" s="15"/>
      <c r="H7" s="14"/>
      <c r="I7" s="15"/>
      <c r="J7" s="14"/>
      <c r="K7" s="15"/>
      <c r="L7" s="14"/>
      <c r="M7" s="15"/>
      <c r="N7" s="17"/>
      <c r="O7" s="18"/>
      <c r="P7" s="1"/>
    </row>
    <row r="8" spans="1:16" ht="21" customHeight="1" x14ac:dyDescent="0.3">
      <c r="A8" s="1"/>
      <c r="B8" s="89"/>
      <c r="C8" s="97"/>
      <c r="D8" s="12"/>
      <c r="E8" s="13"/>
      <c r="F8" s="14"/>
      <c r="G8" s="15"/>
      <c r="H8" s="14"/>
      <c r="I8" s="15"/>
      <c r="J8" s="14"/>
      <c r="K8" s="15"/>
      <c r="L8" s="14"/>
      <c r="M8" s="15"/>
      <c r="N8" s="17"/>
      <c r="O8" s="18"/>
      <c r="P8" s="1"/>
    </row>
    <row r="9" spans="1:16" ht="21" customHeight="1" thickBot="1" x14ac:dyDescent="0.35">
      <c r="A9" s="1"/>
      <c r="B9" s="90"/>
      <c r="C9" s="98"/>
      <c r="D9" s="20"/>
      <c r="E9" s="21"/>
      <c r="F9" s="22"/>
      <c r="G9" s="23"/>
      <c r="H9" s="22"/>
      <c r="I9" s="23"/>
      <c r="J9" s="22"/>
      <c r="K9" s="23"/>
      <c r="L9" s="22"/>
      <c r="M9" s="23"/>
      <c r="N9" s="24"/>
      <c r="O9" s="25"/>
      <c r="P9" s="1"/>
    </row>
    <row r="10" spans="1:16" ht="21" customHeight="1" thickTop="1" thickBot="1" x14ac:dyDescent="0.35">
      <c r="A10" s="1"/>
      <c r="B10" s="91"/>
      <c r="C10" s="3" t="s">
        <v>4</v>
      </c>
      <c r="D10" s="76">
        <f>SUM(E4:E9)</f>
        <v>186367</v>
      </c>
      <c r="E10" s="77"/>
      <c r="F10" s="79">
        <f>SUM(G4:G9)</f>
        <v>-94590</v>
      </c>
      <c r="G10" s="77"/>
      <c r="H10" s="79">
        <f>SUM(I4:I9)</f>
        <v>-60300</v>
      </c>
      <c r="I10" s="77"/>
      <c r="J10" s="79">
        <f t="shared" ref="J10" si="0">SUM(K4:K9)</f>
        <v>-4800</v>
      </c>
      <c r="K10" s="77"/>
      <c r="L10" s="79">
        <f t="shared" ref="L10" si="1">SUM(M4:M9)</f>
        <v>-63000</v>
      </c>
      <c r="M10" s="77"/>
      <c r="N10" s="79">
        <f t="shared" ref="N10" si="2">SUM(O4:O9)</f>
        <v>-17000</v>
      </c>
      <c r="O10" s="77"/>
      <c r="P10" s="1"/>
    </row>
    <row r="11" spans="1:16" ht="21" customHeight="1" thickTop="1" thickBot="1" x14ac:dyDescent="0.35">
      <c r="A11" s="1"/>
      <c r="B11" s="2"/>
      <c r="C11" s="4" t="s">
        <v>1</v>
      </c>
      <c r="D11" s="80">
        <v>186367</v>
      </c>
      <c r="E11" s="67"/>
      <c r="F11" s="66">
        <f>SUM(F10,D11)</f>
        <v>91777</v>
      </c>
      <c r="G11" s="67"/>
      <c r="H11" s="66">
        <f>SUM(H10,F11)</f>
        <v>31477</v>
      </c>
      <c r="I11" s="67"/>
      <c r="J11" s="66">
        <f t="shared" ref="J11" si="3">SUM(J10,H11)</f>
        <v>26677</v>
      </c>
      <c r="K11" s="67"/>
      <c r="L11" s="66">
        <f t="shared" ref="L11" si="4">SUM(L10,J11)</f>
        <v>-36323</v>
      </c>
      <c r="M11" s="67"/>
      <c r="N11" s="66">
        <f t="shared" ref="N11" si="5">SUM(N10,L11)</f>
        <v>-53323</v>
      </c>
      <c r="O11" s="67"/>
      <c r="P11" s="1"/>
    </row>
    <row r="12" spans="1:16" ht="21" customHeight="1" thickTop="1" thickBot="1" x14ac:dyDescent="0.35">
      <c r="A12" s="1"/>
      <c r="B12" s="81"/>
      <c r="C12" s="82"/>
      <c r="D12" s="26"/>
      <c r="E12" s="27"/>
      <c r="F12" s="26"/>
      <c r="G12" s="27"/>
      <c r="H12" s="26"/>
      <c r="I12" s="27"/>
      <c r="J12" s="26"/>
      <c r="K12" s="27"/>
      <c r="L12" s="26"/>
      <c r="M12" s="27"/>
      <c r="N12" s="26"/>
      <c r="O12" s="27"/>
      <c r="P12" s="1"/>
    </row>
    <row r="13" spans="1:16" ht="21" customHeight="1" thickTop="1" thickBot="1" x14ac:dyDescent="0.4">
      <c r="A13" s="1"/>
      <c r="B13" s="92" t="s">
        <v>20</v>
      </c>
      <c r="C13" s="93"/>
      <c r="D13" s="68" t="s">
        <v>21</v>
      </c>
      <c r="E13" s="108"/>
      <c r="F13" s="122" t="s">
        <v>22</v>
      </c>
      <c r="G13" s="123"/>
      <c r="H13" s="114" t="s">
        <v>26</v>
      </c>
      <c r="I13" s="115"/>
      <c r="J13" s="83" t="s">
        <v>40</v>
      </c>
      <c r="K13" s="117"/>
      <c r="L13" s="114" t="s">
        <v>41</v>
      </c>
      <c r="M13" s="115"/>
      <c r="N13" s="28"/>
      <c r="O13" s="28"/>
      <c r="P13" s="1"/>
    </row>
    <row r="14" spans="1:16" ht="21" customHeight="1" thickBot="1" x14ac:dyDescent="0.4">
      <c r="A14" s="1"/>
      <c r="B14" s="94"/>
      <c r="C14" s="95"/>
      <c r="D14" s="70" t="s">
        <v>21</v>
      </c>
      <c r="E14" s="111"/>
      <c r="F14" s="120" t="s">
        <v>23</v>
      </c>
      <c r="G14" s="121"/>
      <c r="H14" s="112" t="s">
        <v>27</v>
      </c>
      <c r="I14" s="113"/>
      <c r="J14" s="74" t="s">
        <v>33</v>
      </c>
      <c r="K14" s="116"/>
      <c r="L14" s="112" t="s">
        <v>42</v>
      </c>
      <c r="M14" s="113"/>
      <c r="N14" s="28"/>
      <c r="O14" s="28"/>
      <c r="P14" s="1"/>
    </row>
    <row r="15" spans="1:16" ht="21" customHeight="1" x14ac:dyDescent="0.35">
      <c r="A15" s="1"/>
      <c r="B15" s="99"/>
      <c r="C15" s="96"/>
      <c r="D15" s="5">
        <v>18</v>
      </c>
      <c r="E15" s="6">
        <v>90000</v>
      </c>
      <c r="F15" s="10" t="s">
        <v>24</v>
      </c>
      <c r="G15" s="11">
        <v>-102500</v>
      </c>
      <c r="H15" s="29" t="s">
        <v>28</v>
      </c>
      <c r="I15" s="30">
        <v>-853000</v>
      </c>
      <c r="J15" s="7" t="s">
        <v>8</v>
      </c>
      <c r="K15" s="8">
        <v>-130130</v>
      </c>
      <c r="L15" s="31" t="s">
        <v>28</v>
      </c>
      <c r="M15" s="30">
        <v>-76500</v>
      </c>
      <c r="N15" s="28"/>
      <c r="O15" s="28"/>
      <c r="P15" s="1"/>
    </row>
    <row r="16" spans="1:16" ht="21" customHeight="1" x14ac:dyDescent="0.35">
      <c r="A16" s="1"/>
      <c r="B16" s="100"/>
      <c r="C16" s="97"/>
      <c r="D16" s="12">
        <v>19</v>
      </c>
      <c r="E16" s="13">
        <v>160000</v>
      </c>
      <c r="F16" s="17" t="s">
        <v>25</v>
      </c>
      <c r="G16" s="18">
        <v>-10000</v>
      </c>
      <c r="H16" s="32" t="s">
        <v>29</v>
      </c>
      <c r="I16" s="33">
        <f>-43000-44500</f>
        <v>-87500</v>
      </c>
      <c r="J16" s="14" t="s">
        <v>35</v>
      </c>
      <c r="K16" s="15">
        <v>-243690</v>
      </c>
      <c r="L16" s="34"/>
      <c r="M16" s="33"/>
      <c r="N16" s="28"/>
      <c r="O16" s="28"/>
      <c r="P16" s="1"/>
    </row>
    <row r="17" spans="1:16" ht="21" customHeight="1" x14ac:dyDescent="0.35">
      <c r="A17" s="1"/>
      <c r="B17" s="100"/>
      <c r="C17" s="97"/>
      <c r="D17" s="12">
        <v>20</v>
      </c>
      <c r="E17" s="13">
        <v>130000</v>
      </c>
      <c r="F17" s="17"/>
      <c r="G17" s="18"/>
      <c r="H17" s="35" t="s">
        <v>30</v>
      </c>
      <c r="I17" s="33">
        <v>-19900</v>
      </c>
      <c r="J17" s="14" t="s">
        <v>36</v>
      </c>
      <c r="K17" s="15">
        <f>-6300-23750-17640-7160-10000-8910-26000</f>
        <v>-99760</v>
      </c>
      <c r="L17" s="34"/>
      <c r="M17" s="33"/>
      <c r="N17" s="28"/>
      <c r="O17" s="28"/>
      <c r="P17" s="1"/>
    </row>
    <row r="18" spans="1:16" ht="21" customHeight="1" x14ac:dyDescent="0.35">
      <c r="A18" s="1"/>
      <c r="B18" s="100"/>
      <c r="C18" s="97"/>
      <c r="D18" s="12">
        <v>21</v>
      </c>
      <c r="E18" s="13">
        <v>100000</v>
      </c>
      <c r="F18" s="17"/>
      <c r="G18" s="18"/>
      <c r="H18" s="34"/>
      <c r="I18" s="33"/>
      <c r="J18" s="14" t="s">
        <v>37</v>
      </c>
      <c r="K18" s="15">
        <v>-30800</v>
      </c>
      <c r="L18" s="34"/>
      <c r="M18" s="33"/>
      <c r="N18" s="28"/>
      <c r="O18" s="28"/>
      <c r="P18" s="1"/>
    </row>
    <row r="19" spans="1:16" ht="21" customHeight="1" x14ac:dyDescent="0.35">
      <c r="A19" s="1"/>
      <c r="B19" s="100"/>
      <c r="C19" s="97"/>
      <c r="D19" s="12">
        <v>22</v>
      </c>
      <c r="E19" s="13">
        <v>80000</v>
      </c>
      <c r="F19" s="17"/>
      <c r="G19" s="18"/>
      <c r="H19" s="34"/>
      <c r="I19" s="33"/>
      <c r="J19" s="14" t="s">
        <v>38</v>
      </c>
      <c r="K19" s="15">
        <v>-650000</v>
      </c>
      <c r="L19" s="34"/>
      <c r="M19" s="33"/>
      <c r="N19" s="28"/>
      <c r="O19" s="28"/>
      <c r="P19" s="1"/>
    </row>
    <row r="20" spans="1:16" ht="21" customHeight="1" x14ac:dyDescent="0.35">
      <c r="A20" s="1"/>
      <c r="B20" s="100"/>
      <c r="C20" s="97"/>
      <c r="D20" s="36">
        <v>23</v>
      </c>
      <c r="E20" s="37" t="s">
        <v>90</v>
      </c>
      <c r="F20" s="38"/>
      <c r="G20" s="39"/>
      <c r="H20" s="40"/>
      <c r="I20" s="41"/>
      <c r="J20" s="42" t="s">
        <v>39</v>
      </c>
      <c r="K20" s="43">
        <v>-440000</v>
      </c>
      <c r="L20" s="40"/>
      <c r="M20" s="41"/>
      <c r="N20" s="28"/>
      <c r="O20" s="28"/>
      <c r="P20" s="1"/>
    </row>
    <row r="21" spans="1:16" ht="21" customHeight="1" thickBot="1" x14ac:dyDescent="0.4">
      <c r="A21" s="1"/>
      <c r="B21" s="100"/>
      <c r="C21" s="98"/>
      <c r="D21" s="20"/>
      <c r="E21" s="21"/>
      <c r="F21" s="24"/>
      <c r="G21" s="25"/>
      <c r="H21" s="44" t="s">
        <v>32</v>
      </c>
      <c r="I21" s="45">
        <v>645000</v>
      </c>
      <c r="J21" s="22" t="s">
        <v>34</v>
      </c>
      <c r="K21" s="23">
        <v>1250000</v>
      </c>
      <c r="L21" s="44" t="s">
        <v>43</v>
      </c>
      <c r="M21" s="45">
        <v>1000000</v>
      </c>
      <c r="N21" s="28"/>
      <c r="O21" s="28"/>
      <c r="P21" s="1"/>
    </row>
    <row r="22" spans="1:16" ht="21" customHeight="1" thickTop="1" thickBot="1" x14ac:dyDescent="0.4">
      <c r="A22" s="1"/>
      <c r="B22" s="101"/>
      <c r="C22" s="3" t="s">
        <v>4</v>
      </c>
      <c r="D22" s="76">
        <f>SUM(E15:E21)</f>
        <v>560000</v>
      </c>
      <c r="E22" s="77"/>
      <c r="F22" s="79">
        <f>SUM(G15:G21)</f>
        <v>-112500</v>
      </c>
      <c r="G22" s="77"/>
      <c r="H22" s="79">
        <f t="shared" ref="H22" si="6">SUM(I15:I21)</f>
        <v>-315400</v>
      </c>
      <c r="I22" s="77"/>
      <c r="J22" s="79">
        <f t="shared" ref="J22" si="7">SUM(K15:K21)</f>
        <v>-344380</v>
      </c>
      <c r="K22" s="77"/>
      <c r="L22" s="79">
        <f t="shared" ref="L22" si="8">SUM(M15:M21)</f>
        <v>923500</v>
      </c>
      <c r="M22" s="77"/>
      <c r="N22" s="28"/>
      <c r="O22" s="28"/>
      <c r="P22" s="1"/>
    </row>
    <row r="23" spans="1:16" ht="21" customHeight="1" thickTop="1" thickBot="1" x14ac:dyDescent="0.4">
      <c r="A23" s="1"/>
      <c r="B23" s="2"/>
      <c r="C23" s="4" t="s">
        <v>1</v>
      </c>
      <c r="D23" s="80">
        <f>SUM(N11,D22)</f>
        <v>506677</v>
      </c>
      <c r="E23" s="67"/>
      <c r="F23" s="66">
        <f>SUM(F22,D23)</f>
        <v>394177</v>
      </c>
      <c r="G23" s="67"/>
      <c r="H23" s="66">
        <f>SUM(H22,F23)</f>
        <v>78777</v>
      </c>
      <c r="I23" s="67"/>
      <c r="J23" s="66">
        <f t="shared" ref="J23" si="9">SUM(J22,H23)</f>
        <v>-265603</v>
      </c>
      <c r="K23" s="67"/>
      <c r="L23" s="66">
        <f t="shared" ref="L23" si="10">SUM(L22,J23)</f>
        <v>657897</v>
      </c>
      <c r="M23" s="67"/>
      <c r="N23" s="28"/>
      <c r="O23" s="28"/>
      <c r="P23" s="1"/>
    </row>
    <row r="24" spans="1:16" ht="21" customHeight="1" thickTop="1" thickBot="1" x14ac:dyDescent="0.4">
      <c r="A24" s="1"/>
      <c r="B24" s="81"/>
      <c r="C24" s="82"/>
      <c r="D24" s="26"/>
      <c r="E24" s="27"/>
      <c r="F24" s="26"/>
      <c r="G24" s="27"/>
      <c r="H24" s="26"/>
      <c r="I24" s="27"/>
      <c r="J24" s="26"/>
      <c r="K24" s="27"/>
      <c r="L24" s="26"/>
      <c r="M24" s="27"/>
      <c r="N24" s="28"/>
      <c r="O24" s="28"/>
      <c r="P24" s="1"/>
    </row>
    <row r="25" spans="1:16" ht="21" customHeight="1" thickTop="1" thickBot="1" x14ac:dyDescent="0.4">
      <c r="A25" s="1"/>
      <c r="B25" s="92" t="s">
        <v>45</v>
      </c>
      <c r="C25" s="93"/>
      <c r="D25" s="68" t="s">
        <v>44</v>
      </c>
      <c r="E25" s="108"/>
      <c r="F25" s="128" t="s">
        <v>50</v>
      </c>
      <c r="G25" s="129"/>
      <c r="H25" s="126" t="s">
        <v>53</v>
      </c>
      <c r="I25" s="127"/>
      <c r="J25" s="28"/>
      <c r="K25" s="28"/>
      <c r="L25" s="28"/>
      <c r="M25" s="28"/>
      <c r="N25" s="28"/>
      <c r="O25" s="28"/>
      <c r="P25" s="1"/>
    </row>
    <row r="26" spans="1:16" ht="21" customHeight="1" thickBot="1" x14ac:dyDescent="0.4">
      <c r="A26" s="1"/>
      <c r="B26" s="94"/>
      <c r="C26" s="95"/>
      <c r="D26" s="70" t="s">
        <v>44</v>
      </c>
      <c r="E26" s="111"/>
      <c r="F26" s="124" t="s">
        <v>51</v>
      </c>
      <c r="G26" s="125"/>
      <c r="H26" s="124" t="s">
        <v>54</v>
      </c>
      <c r="I26" s="125"/>
      <c r="J26" s="28"/>
      <c r="K26" s="28"/>
      <c r="L26" s="28"/>
      <c r="M26" s="28"/>
      <c r="N26" s="28"/>
      <c r="O26" s="28"/>
      <c r="P26" s="1"/>
    </row>
    <row r="27" spans="1:16" ht="21" customHeight="1" x14ac:dyDescent="0.35">
      <c r="A27" s="1"/>
      <c r="B27" s="99"/>
      <c r="C27" s="96"/>
      <c r="D27" s="5">
        <v>18</v>
      </c>
      <c r="E27" s="6">
        <v>80000</v>
      </c>
      <c r="F27" s="46" t="s">
        <v>52</v>
      </c>
      <c r="G27" s="47">
        <v>-108000</v>
      </c>
      <c r="H27" s="48" t="s">
        <v>55</v>
      </c>
      <c r="I27" s="47">
        <v>-22300</v>
      </c>
      <c r="J27" s="28"/>
      <c r="K27" s="28"/>
      <c r="L27" s="28"/>
      <c r="M27" s="28"/>
      <c r="N27" s="28"/>
      <c r="O27" s="28"/>
      <c r="P27" s="1"/>
    </row>
    <row r="28" spans="1:16" ht="21" customHeight="1" x14ac:dyDescent="0.35">
      <c r="A28" s="1"/>
      <c r="B28" s="100"/>
      <c r="C28" s="97"/>
      <c r="D28" s="12">
        <v>19</v>
      </c>
      <c r="E28" s="13">
        <v>150000</v>
      </c>
      <c r="F28" s="49"/>
      <c r="G28" s="50"/>
      <c r="H28" s="51"/>
      <c r="I28" s="50"/>
      <c r="J28" s="28"/>
      <c r="K28" s="28"/>
      <c r="L28" s="28"/>
      <c r="M28" s="28"/>
      <c r="N28" s="28"/>
      <c r="O28" s="28"/>
      <c r="P28" s="1"/>
    </row>
    <row r="29" spans="1:16" ht="21" customHeight="1" x14ac:dyDescent="0.35">
      <c r="A29" s="1"/>
      <c r="B29" s="100"/>
      <c r="C29" s="97"/>
      <c r="D29" s="12">
        <v>20</v>
      </c>
      <c r="E29" s="13">
        <v>140000</v>
      </c>
      <c r="F29" s="49"/>
      <c r="G29" s="50"/>
      <c r="H29" s="52"/>
      <c r="I29" s="50"/>
      <c r="J29" s="28"/>
      <c r="K29" s="28"/>
      <c r="L29" s="28"/>
      <c r="M29" s="28"/>
      <c r="N29" s="28"/>
      <c r="O29" s="28"/>
      <c r="P29" s="1"/>
    </row>
    <row r="30" spans="1:16" ht="21" customHeight="1" x14ac:dyDescent="0.35">
      <c r="A30" s="1"/>
      <c r="B30" s="100"/>
      <c r="C30" s="97"/>
      <c r="D30" s="12">
        <v>21</v>
      </c>
      <c r="E30" s="13">
        <v>110000</v>
      </c>
      <c r="F30" s="49"/>
      <c r="G30" s="50"/>
      <c r="H30" s="49"/>
      <c r="I30" s="50"/>
      <c r="J30" s="28"/>
      <c r="K30" s="28"/>
      <c r="L30" s="28"/>
      <c r="M30" s="28"/>
      <c r="N30" s="28"/>
      <c r="O30" s="28"/>
      <c r="P30" s="1"/>
    </row>
    <row r="31" spans="1:16" ht="21" customHeight="1" x14ac:dyDescent="0.35">
      <c r="A31" s="1"/>
      <c r="B31" s="100"/>
      <c r="C31" s="97"/>
      <c r="D31" s="12">
        <v>22</v>
      </c>
      <c r="E31" s="13">
        <v>80000</v>
      </c>
      <c r="F31" s="49"/>
      <c r="G31" s="50"/>
      <c r="H31" s="49"/>
      <c r="I31" s="50"/>
      <c r="J31" s="28"/>
      <c r="K31" s="28"/>
      <c r="L31" s="28"/>
      <c r="M31" s="28"/>
      <c r="N31" s="28"/>
      <c r="O31" s="28"/>
      <c r="P31" s="1"/>
    </row>
    <row r="32" spans="1:16" ht="21" customHeight="1" x14ac:dyDescent="0.35">
      <c r="A32" s="1"/>
      <c r="B32" s="100"/>
      <c r="C32" s="97"/>
      <c r="D32" s="36">
        <v>23</v>
      </c>
      <c r="E32" s="37">
        <v>180000</v>
      </c>
      <c r="F32" s="53"/>
      <c r="G32" s="54"/>
      <c r="H32" s="53"/>
      <c r="I32" s="54"/>
      <c r="J32" s="28"/>
      <c r="K32" s="28"/>
      <c r="L32" s="28"/>
      <c r="M32" s="28"/>
      <c r="N32" s="28"/>
      <c r="O32" s="28"/>
      <c r="P32" s="1"/>
    </row>
    <row r="33" spans="1:16" ht="21" customHeight="1" thickBot="1" x14ac:dyDescent="0.4">
      <c r="A33" s="1"/>
      <c r="B33" s="100"/>
      <c r="C33" s="98"/>
      <c r="D33" s="20"/>
      <c r="E33" s="21"/>
      <c r="F33" s="55"/>
      <c r="G33" s="56"/>
      <c r="H33" s="55"/>
      <c r="I33" s="56"/>
      <c r="J33" s="28"/>
      <c r="K33" s="28"/>
      <c r="L33" s="28"/>
      <c r="M33" s="28"/>
      <c r="N33" s="28"/>
      <c r="O33" s="28"/>
      <c r="P33" s="1"/>
    </row>
    <row r="34" spans="1:16" ht="21" customHeight="1" thickTop="1" thickBot="1" x14ac:dyDescent="0.4">
      <c r="A34" s="1"/>
      <c r="B34" s="101"/>
      <c r="C34" s="3" t="s">
        <v>4</v>
      </c>
      <c r="D34" s="76">
        <f>SUM(E27:E33)</f>
        <v>740000</v>
      </c>
      <c r="E34" s="77"/>
      <c r="F34" s="79">
        <f>SUM(G27:G33)</f>
        <v>-108000</v>
      </c>
      <c r="G34" s="77"/>
      <c r="H34" s="79">
        <f t="shared" ref="H34" si="11">SUM(I27:I33)</f>
        <v>-22300</v>
      </c>
      <c r="I34" s="77"/>
      <c r="J34" s="28"/>
      <c r="K34" s="28"/>
      <c r="L34" s="28"/>
      <c r="M34" s="28"/>
      <c r="N34" s="28"/>
      <c r="O34" s="28"/>
      <c r="P34" s="1"/>
    </row>
    <row r="35" spans="1:16" ht="21" customHeight="1" thickTop="1" thickBot="1" x14ac:dyDescent="0.4">
      <c r="A35" s="1"/>
      <c r="B35" s="2"/>
      <c r="C35" s="4" t="s">
        <v>1</v>
      </c>
      <c r="D35" s="80">
        <f>SUM(D34,L23)</f>
        <v>1397897</v>
      </c>
      <c r="E35" s="67"/>
      <c r="F35" s="66">
        <f>SUM(F34,D35)</f>
        <v>1289897</v>
      </c>
      <c r="G35" s="67"/>
      <c r="H35" s="66">
        <f>SUM(H34,F35)</f>
        <v>1267597</v>
      </c>
      <c r="I35" s="67"/>
      <c r="J35" s="28"/>
      <c r="K35" s="28"/>
      <c r="L35" s="28"/>
      <c r="M35" s="28"/>
      <c r="N35" s="28"/>
      <c r="O35" s="28"/>
      <c r="P35" s="1"/>
    </row>
    <row r="36" spans="1:16" ht="21" customHeight="1" thickTop="1" thickBot="1" x14ac:dyDescent="0.4">
      <c r="A36" s="1"/>
      <c r="B36" s="81"/>
      <c r="C36" s="82"/>
      <c r="D36" s="26"/>
      <c r="E36" s="27"/>
      <c r="F36" s="26"/>
      <c r="G36" s="27"/>
      <c r="H36" s="26"/>
      <c r="I36" s="27"/>
      <c r="J36" s="28"/>
      <c r="K36" s="28"/>
      <c r="L36" s="28"/>
      <c r="M36" s="28"/>
      <c r="N36" s="28"/>
      <c r="O36" s="28"/>
      <c r="P36" s="1"/>
    </row>
    <row r="37" spans="1:16" ht="21" customHeight="1" thickTop="1" thickBot="1" x14ac:dyDescent="0.35">
      <c r="A37" s="1"/>
      <c r="B37" s="92" t="s">
        <v>46</v>
      </c>
      <c r="C37" s="93"/>
      <c r="D37" s="68" t="s">
        <v>47</v>
      </c>
      <c r="E37" s="108"/>
      <c r="F37" s="118" t="s">
        <v>57</v>
      </c>
      <c r="G37" s="119"/>
      <c r="H37" s="83" t="s">
        <v>73</v>
      </c>
      <c r="I37" s="117"/>
      <c r="J37" s="84" t="s">
        <v>64</v>
      </c>
      <c r="K37" s="104"/>
      <c r="L37" s="84" t="s">
        <v>67</v>
      </c>
      <c r="M37" s="104"/>
      <c r="N37" s="114" t="s">
        <v>72</v>
      </c>
      <c r="O37" s="115"/>
      <c r="P37" s="1"/>
    </row>
    <row r="38" spans="1:16" ht="21" customHeight="1" thickBot="1" x14ac:dyDescent="0.35">
      <c r="A38" s="1"/>
      <c r="B38" s="94"/>
      <c r="C38" s="95"/>
      <c r="D38" s="70" t="s">
        <v>47</v>
      </c>
      <c r="E38" s="111"/>
      <c r="F38" s="112" t="s">
        <v>56</v>
      </c>
      <c r="G38" s="113"/>
      <c r="H38" s="74" t="s">
        <v>61</v>
      </c>
      <c r="I38" s="116"/>
      <c r="J38" s="86" t="s">
        <v>65</v>
      </c>
      <c r="K38" s="105"/>
      <c r="L38" s="86" t="s">
        <v>68</v>
      </c>
      <c r="M38" s="105"/>
      <c r="N38" s="112" t="s">
        <v>56</v>
      </c>
      <c r="O38" s="113"/>
      <c r="P38" s="1"/>
    </row>
    <row r="39" spans="1:16" ht="21" customHeight="1" x14ac:dyDescent="0.3">
      <c r="A39" s="1"/>
      <c r="B39" s="99"/>
      <c r="C39" s="130"/>
      <c r="D39" s="5">
        <v>18</v>
      </c>
      <c r="E39" s="6">
        <v>80000</v>
      </c>
      <c r="F39" s="31" t="s">
        <v>58</v>
      </c>
      <c r="G39" s="30">
        <v>-286000</v>
      </c>
      <c r="H39" s="9" t="s">
        <v>62</v>
      </c>
      <c r="I39" s="8">
        <v>-480000</v>
      </c>
      <c r="J39" s="10" t="s">
        <v>66</v>
      </c>
      <c r="K39" s="11">
        <v>-105000</v>
      </c>
      <c r="L39" s="10" t="s">
        <v>35</v>
      </c>
      <c r="M39" s="11">
        <v>-22990</v>
      </c>
      <c r="N39" s="31" t="s">
        <v>28</v>
      </c>
      <c r="O39" s="30">
        <v>-374500</v>
      </c>
      <c r="P39" s="1"/>
    </row>
    <row r="40" spans="1:16" ht="21" customHeight="1" x14ac:dyDescent="0.3">
      <c r="A40" s="1"/>
      <c r="B40" s="100"/>
      <c r="C40" s="131"/>
      <c r="D40" s="12">
        <v>19</v>
      </c>
      <c r="E40" s="13">
        <v>150000</v>
      </c>
      <c r="F40" s="34" t="s">
        <v>59</v>
      </c>
      <c r="G40" s="33">
        <v>-256500</v>
      </c>
      <c r="H40" s="16" t="s">
        <v>63</v>
      </c>
      <c r="I40" s="15">
        <v>-22000</v>
      </c>
      <c r="J40" s="17"/>
      <c r="K40" s="18"/>
      <c r="L40" s="17"/>
      <c r="M40" s="18"/>
      <c r="N40" s="34" t="s">
        <v>69</v>
      </c>
      <c r="O40" s="33">
        <v>-15500</v>
      </c>
      <c r="P40" s="1"/>
    </row>
    <row r="41" spans="1:16" ht="21" customHeight="1" x14ac:dyDescent="0.3">
      <c r="A41" s="1"/>
      <c r="B41" s="100"/>
      <c r="C41" s="131"/>
      <c r="D41" s="12">
        <v>20</v>
      </c>
      <c r="E41" s="13">
        <v>140000</v>
      </c>
      <c r="F41" s="34"/>
      <c r="G41" s="33"/>
      <c r="H41" s="19"/>
      <c r="I41" s="15"/>
      <c r="J41" s="17"/>
      <c r="K41" s="18"/>
      <c r="L41" s="17"/>
      <c r="M41" s="18"/>
      <c r="N41" s="34" t="s">
        <v>70</v>
      </c>
      <c r="O41" s="33">
        <f>-60500-21000-36000</f>
        <v>-117500</v>
      </c>
      <c r="P41" s="1"/>
    </row>
    <row r="42" spans="1:16" ht="21" customHeight="1" x14ac:dyDescent="0.3">
      <c r="A42" s="1"/>
      <c r="B42" s="100"/>
      <c r="C42" s="131"/>
      <c r="D42" s="12">
        <v>21</v>
      </c>
      <c r="E42" s="13">
        <v>110000</v>
      </c>
      <c r="F42" s="34"/>
      <c r="G42" s="33"/>
      <c r="H42" s="42"/>
      <c r="I42" s="43"/>
      <c r="J42" s="17"/>
      <c r="K42" s="18"/>
      <c r="L42" s="17"/>
      <c r="M42" s="18"/>
      <c r="N42" s="34"/>
      <c r="O42" s="33"/>
      <c r="P42" s="1"/>
    </row>
    <row r="43" spans="1:16" ht="21" customHeight="1" x14ac:dyDescent="0.3">
      <c r="A43" s="1"/>
      <c r="B43" s="100"/>
      <c r="C43" s="131"/>
      <c r="D43" s="12">
        <v>22</v>
      </c>
      <c r="E43" s="13">
        <v>80000</v>
      </c>
      <c r="F43" s="34"/>
      <c r="G43" s="33"/>
      <c r="H43" s="42"/>
      <c r="I43" s="43"/>
      <c r="J43" s="17"/>
      <c r="K43" s="18"/>
      <c r="L43" s="17"/>
      <c r="M43" s="18"/>
      <c r="N43" s="34"/>
      <c r="O43" s="33"/>
      <c r="P43" s="1"/>
    </row>
    <row r="44" spans="1:16" ht="21" customHeight="1" x14ac:dyDescent="0.3">
      <c r="A44" s="1"/>
      <c r="B44" s="100"/>
      <c r="C44" s="131"/>
      <c r="D44" s="36">
        <v>23</v>
      </c>
      <c r="E44" s="37">
        <v>180000</v>
      </c>
      <c r="F44" s="40"/>
      <c r="G44" s="41"/>
      <c r="H44" s="42"/>
      <c r="I44" s="43"/>
      <c r="J44" s="17"/>
      <c r="K44" s="18"/>
      <c r="L44" s="38"/>
      <c r="M44" s="39"/>
      <c r="N44" s="40"/>
      <c r="O44" s="41"/>
      <c r="P44" s="1"/>
    </row>
    <row r="45" spans="1:16" ht="21" customHeight="1" thickBot="1" x14ac:dyDescent="0.35">
      <c r="A45" s="1"/>
      <c r="B45" s="100"/>
      <c r="C45" s="132"/>
      <c r="D45" s="20"/>
      <c r="E45" s="21"/>
      <c r="F45" s="44" t="s">
        <v>60</v>
      </c>
      <c r="G45" s="45">
        <v>251500</v>
      </c>
      <c r="H45" s="22" t="s">
        <v>31</v>
      </c>
      <c r="I45" s="23">
        <v>325000</v>
      </c>
      <c r="J45" s="38" t="s">
        <v>81</v>
      </c>
      <c r="K45" s="39">
        <v>193</v>
      </c>
      <c r="L45" s="24"/>
      <c r="M45" s="25"/>
      <c r="N45" s="44" t="s">
        <v>71</v>
      </c>
      <c r="O45" s="45">
        <v>197500</v>
      </c>
      <c r="P45" s="1"/>
    </row>
    <row r="46" spans="1:16" ht="21" customHeight="1" thickTop="1" thickBot="1" x14ac:dyDescent="0.35">
      <c r="A46" s="1"/>
      <c r="B46" s="101"/>
      <c r="C46" s="3" t="s">
        <v>4</v>
      </c>
      <c r="D46" s="76">
        <f>SUM(E39:E45)</f>
        <v>740000</v>
      </c>
      <c r="E46" s="77"/>
      <c r="F46" s="79">
        <f>SUM(G39:G45)</f>
        <v>-291000</v>
      </c>
      <c r="G46" s="77"/>
      <c r="H46" s="79">
        <f t="shared" ref="H46" si="12">SUM(I39:I45)</f>
        <v>-177000</v>
      </c>
      <c r="I46" s="77"/>
      <c r="J46" s="79">
        <f>SUM(K39:K45)</f>
        <v>-104807</v>
      </c>
      <c r="K46" s="77"/>
      <c r="L46" s="79">
        <f t="shared" ref="L46:N46" si="13">SUM(M39:M45)</f>
        <v>-22990</v>
      </c>
      <c r="M46" s="77"/>
      <c r="N46" s="79">
        <f t="shared" si="13"/>
        <v>-310000</v>
      </c>
      <c r="O46" s="77"/>
      <c r="P46" s="1"/>
    </row>
    <row r="47" spans="1:16" ht="21" customHeight="1" thickTop="1" thickBot="1" x14ac:dyDescent="0.35">
      <c r="A47" s="1"/>
      <c r="B47" s="2"/>
      <c r="C47" s="4" t="s">
        <v>1</v>
      </c>
      <c r="D47" s="80">
        <f>SUM(D46,H35)</f>
        <v>2007597</v>
      </c>
      <c r="E47" s="67"/>
      <c r="F47" s="66">
        <f>SUM(F46,D47)</f>
        <v>1716597</v>
      </c>
      <c r="G47" s="67"/>
      <c r="H47" s="66">
        <f>SUM(H46,F47)</f>
        <v>1539597</v>
      </c>
      <c r="I47" s="67"/>
      <c r="J47" s="66">
        <f t="shared" ref="J47" si="14">SUM(J46,H47)</f>
        <v>1434790</v>
      </c>
      <c r="K47" s="67"/>
      <c r="L47" s="66">
        <f t="shared" ref="L47" si="15">SUM(L46,J47)</f>
        <v>1411800</v>
      </c>
      <c r="M47" s="67"/>
      <c r="N47" s="66">
        <f t="shared" ref="N47" si="16">SUM(N46,L47)</f>
        <v>1101800</v>
      </c>
      <c r="O47" s="67"/>
      <c r="P47" s="1"/>
    </row>
    <row r="48" spans="1:16" ht="21" customHeight="1" thickTop="1" thickBot="1" x14ac:dyDescent="0.35">
      <c r="A48" s="1"/>
      <c r="B48" s="81"/>
      <c r="C48" s="82"/>
      <c r="D48" s="26"/>
      <c r="E48" s="27"/>
      <c r="F48" s="26"/>
      <c r="G48" s="27"/>
      <c r="H48" s="26"/>
      <c r="I48" s="27"/>
      <c r="J48" s="57"/>
      <c r="K48" s="58"/>
      <c r="L48" s="57"/>
      <c r="M48" s="58"/>
      <c r="N48" s="26"/>
      <c r="O48" s="27"/>
      <c r="P48" s="1"/>
    </row>
    <row r="49" spans="1:25" ht="21" customHeight="1" thickTop="1" thickBot="1" x14ac:dyDescent="0.35">
      <c r="A49" s="1"/>
      <c r="B49" s="92" t="s">
        <v>49</v>
      </c>
      <c r="C49" s="93"/>
      <c r="D49" s="109" t="s">
        <v>48</v>
      </c>
      <c r="E49" s="110"/>
      <c r="F49" s="106" t="s">
        <v>74</v>
      </c>
      <c r="G49" s="107"/>
      <c r="H49" s="84" t="s">
        <v>77</v>
      </c>
      <c r="I49" s="104"/>
      <c r="J49" s="83" t="s">
        <v>78</v>
      </c>
      <c r="K49" s="136"/>
      <c r="L49" s="136"/>
      <c r="M49" s="136"/>
      <c r="N49" s="136"/>
      <c r="O49" s="117"/>
      <c r="P49" s="1"/>
    </row>
    <row r="50" spans="1:25" ht="21" customHeight="1" thickTop="1" thickBot="1" x14ac:dyDescent="0.35">
      <c r="A50" s="1"/>
      <c r="B50" s="94"/>
      <c r="C50" s="95"/>
      <c r="D50" s="68" t="s">
        <v>48</v>
      </c>
      <c r="E50" s="108"/>
      <c r="F50" s="86" t="s">
        <v>75</v>
      </c>
      <c r="G50" s="105"/>
      <c r="H50" s="86" t="s">
        <v>76</v>
      </c>
      <c r="I50" s="105"/>
      <c r="J50" s="74" t="s">
        <v>91</v>
      </c>
      <c r="K50" s="135"/>
      <c r="L50" s="135"/>
      <c r="M50" s="135"/>
      <c r="N50" s="135"/>
      <c r="O50" s="116"/>
      <c r="P50" s="1"/>
    </row>
    <row r="51" spans="1:25" ht="21" customHeight="1" x14ac:dyDescent="0.3">
      <c r="A51" s="1"/>
      <c r="B51" s="99"/>
      <c r="C51" s="96"/>
      <c r="D51" s="5">
        <v>18</v>
      </c>
      <c r="E51" s="6">
        <v>80000</v>
      </c>
      <c r="F51" s="10" t="s">
        <v>35</v>
      </c>
      <c r="G51" s="11">
        <f>-149300-79700-114660+50160+35280-24520</f>
        <v>-282740</v>
      </c>
      <c r="H51" s="59" t="s">
        <v>35</v>
      </c>
      <c r="I51" s="11">
        <v>-24000</v>
      </c>
      <c r="J51" s="141" t="s">
        <v>79</v>
      </c>
      <c r="K51" s="141"/>
      <c r="L51" s="60">
        <v>-350000</v>
      </c>
      <c r="M51" s="142" t="s">
        <v>88</v>
      </c>
      <c r="N51" s="142"/>
      <c r="O51" s="61">
        <v>-390000</v>
      </c>
      <c r="P51" s="1"/>
    </row>
    <row r="52" spans="1:25" ht="21" customHeight="1" x14ac:dyDescent="0.3">
      <c r="A52" s="1"/>
      <c r="B52" s="100"/>
      <c r="C52" s="97"/>
      <c r="D52" s="12">
        <v>19</v>
      </c>
      <c r="E52" s="13">
        <v>150000</v>
      </c>
      <c r="F52" s="17"/>
      <c r="G52" s="18"/>
      <c r="H52" s="39"/>
      <c r="I52" s="18"/>
      <c r="J52" s="140" t="s">
        <v>82</v>
      </c>
      <c r="K52" s="140"/>
      <c r="L52" s="16">
        <f>-91140-306670</f>
        <v>-397810</v>
      </c>
      <c r="M52" s="138" t="s">
        <v>87</v>
      </c>
      <c r="N52" s="138"/>
      <c r="O52" s="16">
        <v>-30000</v>
      </c>
      <c r="P52" s="1"/>
    </row>
    <row r="53" spans="1:25" ht="21" customHeight="1" x14ac:dyDescent="0.3">
      <c r="A53" s="1"/>
      <c r="B53" s="100"/>
      <c r="C53" s="97"/>
      <c r="D53" s="12">
        <v>20</v>
      </c>
      <c r="E53" s="13">
        <v>130000</v>
      </c>
      <c r="F53" s="17"/>
      <c r="G53" s="18"/>
      <c r="H53" s="18"/>
      <c r="I53" s="18"/>
      <c r="J53" s="139" t="s">
        <v>84</v>
      </c>
      <c r="K53" s="139"/>
      <c r="L53" s="16">
        <v>-70000</v>
      </c>
      <c r="M53" s="138" t="s">
        <v>89</v>
      </c>
      <c r="N53" s="138"/>
      <c r="O53" s="16">
        <v>-580000</v>
      </c>
      <c r="P53" s="1"/>
    </row>
    <row r="54" spans="1:25" ht="21" customHeight="1" x14ac:dyDescent="0.3">
      <c r="A54" s="1"/>
      <c r="B54" s="100"/>
      <c r="C54" s="97"/>
      <c r="D54" s="12">
        <v>21</v>
      </c>
      <c r="E54" s="13">
        <v>100000</v>
      </c>
      <c r="F54" s="17"/>
      <c r="G54" s="18"/>
      <c r="H54" s="17"/>
      <c r="I54" s="18"/>
      <c r="J54" s="138" t="s">
        <v>85</v>
      </c>
      <c r="K54" s="138"/>
      <c r="L54" s="16">
        <v>-49900</v>
      </c>
      <c r="M54" s="138"/>
      <c r="N54" s="138"/>
      <c r="O54" s="16"/>
      <c r="P54" s="1"/>
    </row>
    <row r="55" spans="1:25" ht="21" customHeight="1" x14ac:dyDescent="0.3">
      <c r="A55" s="1"/>
      <c r="B55" s="100"/>
      <c r="C55" s="97"/>
      <c r="D55" s="12">
        <v>22</v>
      </c>
      <c r="E55" s="13">
        <v>80000</v>
      </c>
      <c r="F55" s="17"/>
      <c r="G55" s="18"/>
      <c r="H55" s="17"/>
      <c r="I55" s="18"/>
      <c r="J55" s="138" t="s">
        <v>86</v>
      </c>
      <c r="K55" s="138"/>
      <c r="L55" s="16">
        <v>-246370</v>
      </c>
      <c r="M55" s="138"/>
      <c r="N55" s="138"/>
      <c r="O55" s="16"/>
      <c r="P55" s="1"/>
      <c r="Y55" s="64"/>
    </row>
    <row r="56" spans="1:25" ht="21" customHeight="1" x14ac:dyDescent="0.3">
      <c r="A56" s="1"/>
      <c r="B56" s="100"/>
      <c r="C56" s="97"/>
      <c r="D56" s="36">
        <v>23</v>
      </c>
      <c r="E56" s="37">
        <v>180000</v>
      </c>
      <c r="F56" s="38"/>
      <c r="G56" s="39"/>
      <c r="H56" s="38"/>
      <c r="I56" s="39"/>
      <c r="J56" s="138"/>
      <c r="K56" s="138"/>
      <c r="L56" s="16"/>
      <c r="M56" s="138"/>
      <c r="N56" s="138"/>
      <c r="O56" s="16"/>
      <c r="P56" s="1"/>
    </row>
    <row r="57" spans="1:25" ht="21" customHeight="1" thickBot="1" x14ac:dyDescent="0.4">
      <c r="A57" s="1"/>
      <c r="B57" s="100"/>
      <c r="C57" s="98"/>
      <c r="D57" s="20"/>
      <c r="E57" s="21"/>
      <c r="F57" s="24"/>
      <c r="G57" s="25"/>
      <c r="H57" s="24"/>
      <c r="I57" s="25"/>
      <c r="J57" s="137"/>
      <c r="K57" s="137"/>
      <c r="L57" s="65"/>
      <c r="M57" s="141" t="s">
        <v>71</v>
      </c>
      <c r="N57" s="141"/>
      <c r="O57" s="61">
        <f>1400000</f>
        <v>1400000</v>
      </c>
      <c r="P57" s="1"/>
    </row>
    <row r="58" spans="1:25" ht="21" customHeight="1" thickTop="1" thickBot="1" x14ac:dyDescent="0.35">
      <c r="A58" s="1"/>
      <c r="B58" s="101"/>
      <c r="C58" s="3" t="s">
        <v>4</v>
      </c>
      <c r="D58" s="76">
        <f>SUM(E51:E57)</f>
        <v>720000</v>
      </c>
      <c r="E58" s="77"/>
      <c r="F58" s="79">
        <f>SUM(G51:G57)</f>
        <v>-282740</v>
      </c>
      <c r="G58" s="77"/>
      <c r="H58" s="79">
        <f t="shared" ref="H58" si="17">SUM(I51:I57)</f>
        <v>-24000</v>
      </c>
      <c r="I58" s="77"/>
      <c r="J58" s="102">
        <f>SUM(L51:L57)</f>
        <v>-1114080</v>
      </c>
      <c r="K58" s="103"/>
      <c r="L58" s="143"/>
      <c r="M58" s="102">
        <f>SUM(O51:O57)</f>
        <v>400000</v>
      </c>
      <c r="N58" s="103"/>
      <c r="O58" s="103"/>
      <c r="P58" s="1"/>
    </row>
    <row r="59" spans="1:25" ht="21" customHeight="1" thickTop="1" thickBot="1" x14ac:dyDescent="0.35">
      <c r="A59" s="1"/>
      <c r="B59" s="2"/>
      <c r="C59" s="4" t="s">
        <v>1</v>
      </c>
      <c r="D59" s="80">
        <f>SUM(N47,D58)</f>
        <v>1821800</v>
      </c>
      <c r="E59" s="67"/>
      <c r="F59" s="66">
        <f>SUM(F58,D59)</f>
        <v>1539060</v>
      </c>
      <c r="G59" s="67"/>
      <c r="H59" s="66">
        <f>SUM(H58,F59)</f>
        <v>1515060</v>
      </c>
      <c r="I59" s="67"/>
      <c r="J59" s="134">
        <f t="shared" ref="J59" si="18">SUM(J58,H59)</f>
        <v>400980</v>
      </c>
      <c r="K59" s="134"/>
      <c r="L59" s="134"/>
      <c r="M59" s="66">
        <f>SUM(M58,J59)</f>
        <v>800980</v>
      </c>
      <c r="N59" s="133"/>
      <c r="O59" s="133"/>
      <c r="P59" s="1"/>
    </row>
    <row r="60" spans="1:25" ht="21" customHeight="1" thickTop="1" thickBot="1" x14ac:dyDescent="0.35">
      <c r="A60" s="1"/>
      <c r="B60" s="81"/>
      <c r="C60" s="82"/>
      <c r="D60" s="26"/>
      <c r="E60" s="27"/>
      <c r="F60" s="26"/>
      <c r="G60" s="27"/>
      <c r="H60" s="26"/>
      <c r="I60" s="27"/>
      <c r="J60" s="62"/>
      <c r="K60" s="63"/>
      <c r="L60" s="63"/>
      <c r="M60" s="26"/>
      <c r="N60" s="27"/>
      <c r="O60" s="27"/>
      <c r="P60" s="1"/>
    </row>
    <row r="61" spans="1:25" ht="17.25" thickTop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2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2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2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</sheetData>
  <mergeCells count="133">
    <mergeCell ref="M52:N52"/>
    <mergeCell ref="M51:N51"/>
    <mergeCell ref="J58:L58"/>
    <mergeCell ref="C4:C9"/>
    <mergeCell ref="C27:C33"/>
    <mergeCell ref="C15:C21"/>
    <mergeCell ref="C39:C45"/>
    <mergeCell ref="B39:B46"/>
    <mergeCell ref="B27:B34"/>
    <mergeCell ref="B15:B22"/>
    <mergeCell ref="B24:C24"/>
    <mergeCell ref="M59:O59"/>
    <mergeCell ref="J59:L59"/>
    <mergeCell ref="J50:O50"/>
    <mergeCell ref="J49:O49"/>
    <mergeCell ref="J57:K57"/>
    <mergeCell ref="J56:K56"/>
    <mergeCell ref="J55:K55"/>
    <mergeCell ref="J54:K54"/>
    <mergeCell ref="J53:K53"/>
    <mergeCell ref="J52:K52"/>
    <mergeCell ref="J51:K51"/>
    <mergeCell ref="M57:N57"/>
    <mergeCell ref="M55:N55"/>
    <mergeCell ref="M56:N56"/>
    <mergeCell ref="M54:N54"/>
    <mergeCell ref="M53:N53"/>
    <mergeCell ref="D14:E14"/>
    <mergeCell ref="D13:E13"/>
    <mergeCell ref="H26:I26"/>
    <mergeCell ref="H25:I25"/>
    <mergeCell ref="F26:G26"/>
    <mergeCell ref="F25:G25"/>
    <mergeCell ref="D26:E26"/>
    <mergeCell ref="D25:E25"/>
    <mergeCell ref="B37:C38"/>
    <mergeCell ref="B25:C26"/>
    <mergeCell ref="B13:C14"/>
    <mergeCell ref="J13:K13"/>
    <mergeCell ref="H14:I14"/>
    <mergeCell ref="H13:I13"/>
    <mergeCell ref="H38:I38"/>
    <mergeCell ref="H37:I37"/>
    <mergeCell ref="F38:G38"/>
    <mergeCell ref="F37:G37"/>
    <mergeCell ref="F14:G14"/>
    <mergeCell ref="F13:G13"/>
    <mergeCell ref="D38:E38"/>
    <mergeCell ref="D37:E37"/>
    <mergeCell ref="N38:O38"/>
    <mergeCell ref="N37:O37"/>
    <mergeCell ref="L38:M38"/>
    <mergeCell ref="L37:M37"/>
    <mergeCell ref="J38:K38"/>
    <mergeCell ref="J37:K37"/>
    <mergeCell ref="N46:O46"/>
    <mergeCell ref="D46:E46"/>
    <mergeCell ref="F46:G46"/>
    <mergeCell ref="H46:I46"/>
    <mergeCell ref="J46:K46"/>
    <mergeCell ref="L46:M46"/>
    <mergeCell ref="L47:M47"/>
    <mergeCell ref="B60:C60"/>
    <mergeCell ref="N47:O47"/>
    <mergeCell ref="D59:E59"/>
    <mergeCell ref="F59:G59"/>
    <mergeCell ref="H59:I59"/>
    <mergeCell ref="B49:C50"/>
    <mergeCell ref="C51:C57"/>
    <mergeCell ref="B51:B58"/>
    <mergeCell ref="M58:O58"/>
    <mergeCell ref="B48:C48"/>
    <mergeCell ref="D47:E47"/>
    <mergeCell ref="F47:G47"/>
    <mergeCell ref="H47:I47"/>
    <mergeCell ref="J47:K47"/>
    <mergeCell ref="D58:E58"/>
    <mergeCell ref="F58:G58"/>
    <mergeCell ref="H58:I58"/>
    <mergeCell ref="H49:I49"/>
    <mergeCell ref="H50:I50"/>
    <mergeCell ref="F50:G50"/>
    <mergeCell ref="F49:G49"/>
    <mergeCell ref="D50:E50"/>
    <mergeCell ref="D49:E49"/>
    <mergeCell ref="D35:E35"/>
    <mergeCell ref="F35:G35"/>
    <mergeCell ref="H35:I35"/>
    <mergeCell ref="B36:C36"/>
    <mergeCell ref="N10:O10"/>
    <mergeCell ref="J11:K11"/>
    <mergeCell ref="L11:M11"/>
    <mergeCell ref="N11:O11"/>
    <mergeCell ref="L2:M2"/>
    <mergeCell ref="N2:O2"/>
    <mergeCell ref="J3:K3"/>
    <mergeCell ref="L3:M3"/>
    <mergeCell ref="N3:O3"/>
    <mergeCell ref="J2:K2"/>
    <mergeCell ref="J10:K10"/>
    <mergeCell ref="B4:B10"/>
    <mergeCell ref="L10:M10"/>
    <mergeCell ref="B2:C3"/>
    <mergeCell ref="D11:E11"/>
    <mergeCell ref="F10:G10"/>
    <mergeCell ref="F11:G11"/>
    <mergeCell ref="H2:I2"/>
    <mergeCell ref="H3:I3"/>
    <mergeCell ref="H10:I10"/>
    <mergeCell ref="H11:I11"/>
    <mergeCell ref="D2:E2"/>
    <mergeCell ref="D3:E3"/>
    <mergeCell ref="F2:G2"/>
    <mergeCell ref="F3:G3"/>
    <mergeCell ref="D10:E10"/>
    <mergeCell ref="B1:O1"/>
    <mergeCell ref="D22:E22"/>
    <mergeCell ref="D34:E34"/>
    <mergeCell ref="F22:G22"/>
    <mergeCell ref="H22:I22"/>
    <mergeCell ref="J22:K22"/>
    <mergeCell ref="L22:M22"/>
    <mergeCell ref="D23:E23"/>
    <mergeCell ref="F23:G23"/>
    <mergeCell ref="H23:I23"/>
    <mergeCell ref="J23:K23"/>
    <mergeCell ref="L23:M23"/>
    <mergeCell ref="F34:G34"/>
    <mergeCell ref="H34:I34"/>
    <mergeCell ref="B12:C12"/>
    <mergeCell ref="L14:M14"/>
    <mergeCell ref="L13:M13"/>
    <mergeCell ref="J14:K14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2023-06-22T07:30:44Z</dcterms:modified>
</cp:coreProperties>
</file>